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480" yWindow="255" windowWidth="8355" windowHeight="6240"/>
  </bookViews>
  <sheets>
    <sheet name="PORTADA" sheetId="9" r:id="rId1"/>
    <sheet name="RESUMEN" sheetId="12" r:id="rId2"/>
    <sheet name="RESUMEN GRÁFICO" sheetId="11" r:id="rId3"/>
    <sheet name="CONTEXTO" sheetId="1" r:id="rId4"/>
    <sheet name="POT-REF" sheetId="2" r:id="rId5"/>
    <sheet name="POT-INI" sheetId="3" r:id="rId6"/>
    <sheet name="INICIATIVA" sheetId="4" r:id="rId7"/>
    <sheet name="LISTAS DESPLEGLABLES" sheetId="10" r:id="rId8"/>
  </sheets>
  <definedNames>
    <definedName name="_xlnm._FilterDatabase" localSheetId="7" hidden="1">'LISTAS DESPLEGLABLES'!$A$212:$A$891</definedName>
    <definedName name="_xlnm.Print_Area" localSheetId="3">CONTEXTO!$A$1:$E$48</definedName>
    <definedName name="_xlnm.Print_Area" localSheetId="6">INICIATIVA!$A$1:$E$84</definedName>
    <definedName name="_xlnm.Print_Area" localSheetId="7">'LISTAS DESPLEGLABLES'!$A$1:$N$891</definedName>
    <definedName name="_xlnm.Print_Area" localSheetId="5">'POT-INI'!$A$1:$F$53</definedName>
    <definedName name="_xlnm.Print_Area" localSheetId="4">'POT-REF'!$A$1:$I$24</definedName>
    <definedName name="_xlnm.Print_Area" localSheetId="1">RESUMEN!$A$1:$N$26</definedName>
    <definedName name="_xlnm.Print_Area" localSheetId="2">'RESUMEN GRÁFICO'!$B$1:$L$22</definedName>
  </definedNames>
  <calcPr calcId="145621"/>
</workbook>
</file>

<file path=xl/calcChain.xml><?xml version="1.0" encoding="utf-8"?>
<calcChain xmlns="http://schemas.openxmlformats.org/spreadsheetml/2006/main">
  <c r="B2" i="4" l="1"/>
  <c r="B1" i="4"/>
  <c r="B2" i="3"/>
  <c r="B1" i="3"/>
  <c r="J8" i="12" l="1"/>
  <c r="J9" i="12"/>
  <c r="J10" i="12"/>
  <c r="J11" i="12"/>
  <c r="J13" i="12"/>
  <c r="J14" i="12"/>
  <c r="J15" i="12"/>
  <c r="J16" i="12"/>
  <c r="J17" i="12"/>
  <c r="J19" i="12"/>
  <c r="J20" i="12"/>
  <c r="J2" i="12"/>
  <c r="J3" i="12"/>
  <c r="J4" i="12"/>
  <c r="J5" i="12"/>
  <c r="J6" i="12"/>
  <c r="G22" i="12"/>
  <c r="H20" i="12" s="1"/>
  <c r="H21" i="12" s="1"/>
  <c r="D20" i="12"/>
  <c r="D22" i="12" s="1"/>
  <c r="E3" i="12" s="1"/>
  <c r="D17" i="12"/>
  <c r="E17" i="12" s="1"/>
  <c r="H16" i="12"/>
  <c r="D16" i="12"/>
  <c r="E16" i="12" s="1"/>
  <c r="H15" i="12"/>
  <c r="D15" i="12"/>
  <c r="E15" i="12" s="1"/>
  <c r="H14" i="12"/>
  <c r="D14" i="12"/>
  <c r="H11" i="12"/>
  <c r="D11" i="12"/>
  <c r="E11" i="12" s="1"/>
  <c r="H10" i="12"/>
  <c r="D10" i="12"/>
  <c r="E10" i="12" s="1"/>
  <c r="H9" i="12"/>
  <c r="H12" i="12" s="1"/>
  <c r="D9" i="12"/>
  <c r="E9" i="12" s="1"/>
  <c r="H6" i="12"/>
  <c r="D6" i="12"/>
  <c r="H5" i="12"/>
  <c r="D5" i="12"/>
  <c r="E5" i="12" s="1"/>
  <c r="H4" i="12"/>
  <c r="D4" i="12"/>
  <c r="E4" i="12" s="1"/>
  <c r="H3" i="12"/>
  <c r="H7" i="12" s="1"/>
  <c r="B1" i="12"/>
  <c r="A1" i="12"/>
  <c r="C1" i="11"/>
  <c r="B1" i="11"/>
  <c r="B2" i="2"/>
  <c r="B1" i="2"/>
  <c r="E12" i="12" l="1"/>
  <c r="E6" i="12"/>
  <c r="E7" i="12" s="1"/>
  <c r="E14" i="12"/>
  <c r="E18" i="12" s="1"/>
  <c r="E20" i="12"/>
  <c r="E22" i="12" s="1"/>
  <c r="E21" i="12"/>
  <c r="H17" i="12"/>
  <c r="E72" i="4"/>
  <c r="C20" i="12" s="1"/>
  <c r="F20" i="12" s="1"/>
  <c r="B84" i="4"/>
  <c r="B83" i="4"/>
  <c r="B82" i="4"/>
  <c r="B81" i="4"/>
  <c r="B80" i="4"/>
  <c r="B78" i="4"/>
  <c r="B77" i="4"/>
  <c r="B76" i="4"/>
  <c r="B75" i="4"/>
  <c r="B74" i="4"/>
  <c r="I20" i="12" l="1"/>
  <c r="D17" i="11"/>
  <c r="H18" i="12"/>
  <c r="H22" i="12"/>
  <c r="E44" i="4"/>
  <c r="C10" i="12" s="1"/>
  <c r="D13" i="11" l="1"/>
  <c r="I10" i="12"/>
  <c r="F10" i="12"/>
  <c r="E4" i="3"/>
  <c r="C9" i="12" s="1"/>
  <c r="B46" i="3"/>
  <c r="B36" i="3"/>
  <c r="B26" i="3"/>
  <c r="B16" i="3"/>
  <c r="B6" i="3"/>
  <c r="D7" i="11" l="1"/>
  <c r="E7" i="11" s="1"/>
  <c r="I9" i="12"/>
  <c r="F9" i="12"/>
  <c r="E61" i="4"/>
  <c r="C11" i="12" s="1"/>
  <c r="E29" i="4"/>
  <c r="C4" i="12" s="1"/>
  <c r="D15" i="11" l="1"/>
  <c r="I11" i="12"/>
  <c r="F11" i="12"/>
  <c r="D12" i="11"/>
  <c r="I4" i="12"/>
  <c r="F4" i="12"/>
  <c r="E50" i="4"/>
  <c r="E49" i="4" s="1"/>
  <c r="C6" i="12" s="1"/>
  <c r="E68" i="4"/>
  <c r="C17" i="12" s="1"/>
  <c r="I7" i="2"/>
  <c r="C15" i="12" s="1"/>
  <c r="I4" i="2"/>
  <c r="C14" i="12" s="1"/>
  <c r="D16" i="11" l="1"/>
  <c r="F17" i="12"/>
  <c r="I17" i="12"/>
  <c r="D14" i="11"/>
  <c r="F6" i="12"/>
  <c r="I6" i="12"/>
  <c r="D4" i="11"/>
  <c r="E4" i="11" s="1"/>
  <c r="I15" i="12"/>
  <c r="F15" i="12"/>
  <c r="D3" i="11"/>
  <c r="E3" i="11" s="1"/>
  <c r="I14" i="12"/>
  <c r="F14" i="12"/>
  <c r="I19" i="2"/>
  <c r="C16" i="12" s="1"/>
  <c r="I23" i="2"/>
  <c r="C5" i="12" s="1"/>
  <c r="D5" i="11" l="1"/>
  <c r="E5" i="11" s="1"/>
  <c r="F16" i="12"/>
  <c r="I16" i="12"/>
  <c r="D6" i="11"/>
  <c r="I5" i="12"/>
  <c r="F5" i="12"/>
  <c r="E37" i="4"/>
  <c r="E6" i="11" l="1"/>
  <c r="D8" i="11"/>
  <c r="E8" i="11" s="1"/>
  <c r="E35" i="4"/>
  <c r="E36" i="4"/>
  <c r="E38" i="4"/>
  <c r="E39" i="4"/>
  <c r="E34" i="4"/>
  <c r="E21" i="4"/>
  <c r="E22" i="4"/>
  <c r="E23" i="4"/>
  <c r="E24" i="4"/>
  <c r="E25" i="4"/>
  <c r="E26" i="4"/>
  <c r="E27" i="4"/>
  <c r="E28" i="4"/>
  <c r="E20" i="4"/>
  <c r="E14" i="4"/>
  <c r="E15" i="4"/>
  <c r="E16" i="4"/>
  <c r="E17" i="4"/>
  <c r="E18" i="4"/>
  <c r="E13" i="4"/>
  <c r="E11" i="4"/>
  <c r="E10" i="4"/>
  <c r="E19" i="4" l="1"/>
  <c r="E8" i="4"/>
  <c r="E32" i="4"/>
  <c r="E7" i="4" l="1"/>
  <c r="E6" i="4" s="1"/>
  <c r="E5" i="4" s="1"/>
  <c r="C3" i="12" s="1"/>
  <c r="D11" i="11" l="1"/>
  <c r="F3" i="12"/>
  <c r="F23" i="12" s="1"/>
  <c r="I3" i="12"/>
  <c r="I23" i="12" s="1"/>
</calcChain>
</file>

<file path=xl/sharedStrings.xml><?xml version="1.0" encoding="utf-8"?>
<sst xmlns="http://schemas.openxmlformats.org/spreadsheetml/2006/main" count="1106" uniqueCount="386">
  <si>
    <t>Localidad:</t>
  </si>
  <si>
    <t>Cantón o municipio:</t>
  </si>
  <si>
    <t>Provincia o departamento:</t>
  </si>
  <si>
    <t>Área</t>
  </si>
  <si>
    <t>Área total de la finca (ha):</t>
  </si>
  <si>
    <t>Área de la iniciativa (ha):</t>
  </si>
  <si>
    <t>Espaciamiento promedio (m):</t>
  </si>
  <si>
    <t>Altitud (msnm):</t>
  </si>
  <si>
    <t>Zona de vida:</t>
  </si>
  <si>
    <t>Temperatura promedio anual (°C):</t>
  </si>
  <si>
    <t>Pendiente (%):</t>
  </si>
  <si>
    <t>Orden:</t>
  </si>
  <si>
    <t>Textura:</t>
  </si>
  <si>
    <t>Suelos</t>
  </si>
  <si>
    <t>Plantación</t>
  </si>
  <si>
    <t>Preparación del terreno:</t>
  </si>
  <si>
    <t>I. Contextualización de la iniciativa de reforestación</t>
  </si>
  <si>
    <t>Sistema de producción:</t>
  </si>
  <si>
    <t>II. Potencial del reforestador</t>
  </si>
  <si>
    <t>Capacidades técnicas</t>
  </si>
  <si>
    <t>Capacidades asociativas</t>
  </si>
  <si>
    <t>Autosuficiencia</t>
  </si>
  <si>
    <t>Temática de las visitas recibidas en el tema de reforestación:</t>
  </si>
  <si>
    <t>Temática de las capacitaciones recibidas en el tema de reforestación:</t>
  </si>
  <si>
    <t>III. Potencial de la iniciativa de reforestación</t>
  </si>
  <si>
    <t>Aptitud de la especie</t>
  </si>
  <si>
    <t>Relación sitio - objetivo - especie</t>
  </si>
  <si>
    <t>Valor</t>
  </si>
  <si>
    <t>IV. Iniciativa de reforestación</t>
  </si>
  <si>
    <t>1.1 Propietario de la iniciativa</t>
  </si>
  <si>
    <t>1.2 Objetivo de la iniciativa</t>
  </si>
  <si>
    <t>1.3 Ubicación de la iniciativa</t>
  </si>
  <si>
    <t>1.4 Variables biofísicas</t>
  </si>
  <si>
    <t>1.5 Variables climáticas</t>
  </si>
  <si>
    <t>1.6 Variables económicas</t>
  </si>
  <si>
    <t>2.1 Capacidades asociativas</t>
  </si>
  <si>
    <t>2.2 Capacidades técnicas</t>
  </si>
  <si>
    <t>2.3 Autosuficiencia</t>
  </si>
  <si>
    <t>2.4 Claridad de los mercados</t>
  </si>
  <si>
    <t>Capacitación técnica</t>
  </si>
  <si>
    <t>Asesoría técnica</t>
  </si>
  <si>
    <t>3.1 Aptitud de la especie</t>
  </si>
  <si>
    <t>4.1 Variables económicas</t>
  </si>
  <si>
    <t>TOTAL</t>
  </si>
  <si>
    <t>Costo de la plántulas:</t>
  </si>
  <si>
    <t>Transporte:</t>
  </si>
  <si>
    <t xml:space="preserve">Plántulas </t>
  </si>
  <si>
    <t>Limpieza</t>
  </si>
  <si>
    <t>Preparación del terreno</t>
  </si>
  <si>
    <t>Marcación</t>
  </si>
  <si>
    <t>Ahoyado</t>
  </si>
  <si>
    <t>Fertilización</t>
  </si>
  <si>
    <t xml:space="preserve">Plantación </t>
  </si>
  <si>
    <t>Rodajea</t>
  </si>
  <si>
    <t>Prevención y control de plagas y enfermedades</t>
  </si>
  <si>
    <t>Poda</t>
  </si>
  <si>
    <t>Replantación</t>
  </si>
  <si>
    <t>Raleo no comercial</t>
  </si>
  <si>
    <t>Raleo comercial</t>
  </si>
  <si>
    <t>Rondas cortafuegos</t>
  </si>
  <si>
    <t>Leña</t>
  </si>
  <si>
    <t>Fruta</t>
  </si>
  <si>
    <t>PSA</t>
  </si>
  <si>
    <t>Venta de bonos de carbono</t>
  </si>
  <si>
    <t>Turismo</t>
  </si>
  <si>
    <t>4.2 Variables ecológicas</t>
  </si>
  <si>
    <t>4.2.3 Conservación de la vida silvestre</t>
  </si>
  <si>
    <t>4.3 Variables sociales</t>
  </si>
  <si>
    <t>Aporte a la economía local</t>
  </si>
  <si>
    <t>4.3.1 Aporte a la economía local</t>
  </si>
  <si>
    <t>4.4 Variables culturales</t>
  </si>
  <si>
    <t>Valor promedio</t>
  </si>
  <si>
    <t>4.2.1 Conservación del suelo y los recursos hídricos</t>
  </si>
  <si>
    <t xml:space="preserve">Valor </t>
  </si>
  <si>
    <t>Valor ponderado</t>
  </si>
  <si>
    <t>Claridad de mercados</t>
  </si>
  <si>
    <t>Conservación del suelo y los recursos hídricos</t>
  </si>
  <si>
    <t>Conservación de la vida silvestre</t>
  </si>
  <si>
    <t>Aceptación cultural</t>
  </si>
  <si>
    <t>4.4.1 Aceptación cultural</t>
  </si>
  <si>
    <t>Ponderación</t>
  </si>
  <si>
    <t xml:space="preserve">Inversión en la Plantación (US$) </t>
  </si>
  <si>
    <t>INVERSIÓN TOTAL</t>
  </si>
  <si>
    <t>Rentabilidad directa</t>
  </si>
  <si>
    <t xml:space="preserve">Inversión en el Manejo hasta el año 5 (US$) </t>
  </si>
  <si>
    <t>Aumento del patrimonio</t>
  </si>
  <si>
    <t>Establecimiento y manejo de viveros forestales</t>
  </si>
  <si>
    <t>Negocios forestales</t>
  </si>
  <si>
    <t>Inversión</t>
  </si>
  <si>
    <t>Objetivo</t>
  </si>
  <si>
    <t>Sitio</t>
  </si>
  <si>
    <t>Valor recalculado en base a 5</t>
  </si>
  <si>
    <t>Gruesa</t>
  </si>
  <si>
    <t>Media</t>
  </si>
  <si>
    <t>Fina</t>
  </si>
  <si>
    <t>Agricultura</t>
  </si>
  <si>
    <t>Ganadería</t>
  </si>
  <si>
    <t>Forestería</t>
  </si>
  <si>
    <t>Orden de importancia</t>
  </si>
  <si>
    <t>Parcela 1</t>
  </si>
  <si>
    <t>Parcela 2</t>
  </si>
  <si>
    <t>Parcela 3</t>
  </si>
  <si>
    <t>Parcela 4</t>
  </si>
  <si>
    <t>Parcela 5</t>
  </si>
  <si>
    <t>Parcela 6</t>
  </si>
  <si>
    <t>Parcela 7</t>
  </si>
  <si>
    <t>Parcela 8</t>
  </si>
  <si>
    <t>Parcela 9</t>
  </si>
  <si>
    <t>Parcela 10</t>
  </si>
  <si>
    <t>No</t>
  </si>
  <si>
    <t>₡</t>
  </si>
  <si>
    <t>US $</t>
  </si>
  <si>
    <t>INVERSIÓN TOTAL POR HECTÁREA</t>
  </si>
  <si>
    <t>Especies de animales silvestres normalmente observadas</t>
  </si>
  <si>
    <t>Edad (años):</t>
  </si>
  <si>
    <t>Turismo Rural Comunitario</t>
  </si>
  <si>
    <t>3x3</t>
  </si>
  <si>
    <t>SUB-TOTAL</t>
  </si>
  <si>
    <t>4.1.2 Beneficios económicos esperados</t>
  </si>
  <si>
    <t>Ingresos a la fecha (US$) para toda la iniciativa</t>
  </si>
  <si>
    <t>Desarrollo de la calidad de los árboles</t>
  </si>
  <si>
    <t>Peso equivalente</t>
  </si>
  <si>
    <t>Peso personalizado (0-100)</t>
  </si>
  <si>
    <t xml:space="preserve">Peso ponderado </t>
  </si>
  <si>
    <t>Herramienta Práctica para la Evaluación de una Iniciativa de Reforestación a Pequeña Escala</t>
  </si>
  <si>
    <t>Elaborada con la participación de reforestadores y actores del Subcorredor Biológico Balalaica</t>
  </si>
  <si>
    <t>"Hoja de cálculos"</t>
  </si>
  <si>
    <t xml:space="preserve">Turrialba, Costa Rica                                                                                                                                                                                                                                                            (2014) </t>
  </si>
  <si>
    <t>Producción de madera</t>
  </si>
  <si>
    <t>Recreación</t>
  </si>
  <si>
    <t>Satisfacción personal</t>
  </si>
  <si>
    <t>Belleza escénica</t>
  </si>
  <si>
    <t xml:space="preserve">Formar un capital </t>
  </si>
  <si>
    <t>Protección de nacientes y recursos hídricos</t>
  </si>
  <si>
    <t>Conservación de suelos</t>
  </si>
  <si>
    <t>Recuperación de especies forestales</t>
  </si>
  <si>
    <t>Producción de oxígeno</t>
  </si>
  <si>
    <t>Captura de CO₂</t>
  </si>
  <si>
    <t>Diversificación de recursos en la finca</t>
  </si>
  <si>
    <t>Mitigación de la contaminación del aire</t>
  </si>
  <si>
    <t>Fecha:</t>
  </si>
  <si>
    <t>ABANGARES</t>
  </si>
  <si>
    <t>GUANACASTE</t>
  </si>
  <si>
    <t>ACOSTA</t>
  </si>
  <si>
    <t>SAN JOSE</t>
  </si>
  <si>
    <t>AGUIRRE</t>
  </si>
  <si>
    <t>PUNTARENAS</t>
  </si>
  <si>
    <t>ALAJUELA</t>
  </si>
  <si>
    <t>ALAJUELITA</t>
  </si>
  <si>
    <t>ALFARO RUIZ</t>
  </si>
  <si>
    <t>ALVARADO</t>
  </si>
  <si>
    <t>CARTAGO</t>
  </si>
  <si>
    <t>ASERRI</t>
  </si>
  <si>
    <t>ATENAS</t>
  </si>
  <si>
    <t>BAGACES</t>
  </si>
  <si>
    <t>BARVA</t>
  </si>
  <si>
    <t>HEREDIA</t>
  </si>
  <si>
    <t>BELEN</t>
  </si>
  <si>
    <t>BUENOS AIRES</t>
  </si>
  <si>
    <t>CANAS</t>
  </si>
  <si>
    <t>CARRILLO</t>
  </si>
  <si>
    <t>CORREDORES</t>
  </si>
  <si>
    <t>COTO BRUS</t>
  </si>
  <si>
    <t>CURRIDABAT</t>
  </si>
  <si>
    <t>DESAMPARADOS</t>
  </si>
  <si>
    <t>DOTA</t>
  </si>
  <si>
    <t>EL GUARCO</t>
  </si>
  <si>
    <t>ESCAZU</t>
  </si>
  <si>
    <t>ESPARZA</t>
  </si>
  <si>
    <t>FLORES</t>
  </si>
  <si>
    <t>GARABITO</t>
  </si>
  <si>
    <t>GOICOECHEA</t>
  </si>
  <si>
    <t>GOLFITO</t>
  </si>
  <si>
    <t>GRECIA</t>
  </si>
  <si>
    <t>GUACIMO</t>
  </si>
  <si>
    <t>LIMON</t>
  </si>
  <si>
    <t>GUATUSO</t>
  </si>
  <si>
    <t>HOJANCHA</t>
  </si>
  <si>
    <t>JIMENEZ</t>
  </si>
  <si>
    <t>LA CRUZ</t>
  </si>
  <si>
    <t>LA UNION</t>
  </si>
  <si>
    <t>LEON CORTES</t>
  </si>
  <si>
    <t>LIBERIA</t>
  </si>
  <si>
    <t>LOS CHILES</t>
  </si>
  <si>
    <t>MATINA</t>
  </si>
  <si>
    <t>MONTES DE OCA</t>
  </si>
  <si>
    <t>MONTES DE ORO</t>
  </si>
  <si>
    <t>MORA</t>
  </si>
  <si>
    <t>MORAVIA</t>
  </si>
  <si>
    <t>NANDAYURE</t>
  </si>
  <si>
    <t>NARANJO</t>
  </si>
  <si>
    <t>NICOYA</t>
  </si>
  <si>
    <t>OREAMUNO</t>
  </si>
  <si>
    <t>OROTINA</t>
  </si>
  <si>
    <t>OSA</t>
  </si>
  <si>
    <t>PALMARES</t>
  </si>
  <si>
    <t>PARAISO</t>
  </si>
  <si>
    <t>PARRITA</t>
  </si>
  <si>
    <t>PEREZ ZELEDON</t>
  </si>
  <si>
    <t>POAS</t>
  </si>
  <si>
    <t>POCOCI</t>
  </si>
  <si>
    <t>PURISCAL</t>
  </si>
  <si>
    <t>SAN CARLOS</t>
  </si>
  <si>
    <t>SAN ISIDRO</t>
  </si>
  <si>
    <t>SAN MATEO</t>
  </si>
  <si>
    <t>SAN PABLO</t>
  </si>
  <si>
    <t>SAN RAFAEL</t>
  </si>
  <si>
    <t>SAN RAMON</t>
  </si>
  <si>
    <t>SANTA ANA</t>
  </si>
  <si>
    <t>SANTA BARBARA</t>
  </si>
  <si>
    <t>SANTA CRUZ</t>
  </si>
  <si>
    <t>SANTO DOMINGO</t>
  </si>
  <si>
    <t>SARAPIQUI</t>
  </si>
  <si>
    <t>SIQUIRRES</t>
  </si>
  <si>
    <t>TALAMANCA</t>
  </si>
  <si>
    <t>TARRAZU</t>
  </si>
  <si>
    <t>TIBAS</t>
  </si>
  <si>
    <t>TILARAN</t>
  </si>
  <si>
    <t>TURRIALBA</t>
  </si>
  <si>
    <t>TURRUBARES</t>
  </si>
  <si>
    <t>UPALA</t>
  </si>
  <si>
    <t>VALVERDE VEGA</t>
  </si>
  <si>
    <t>VAZQUEZ DE CORONADO</t>
  </si>
  <si>
    <t>Objetivos</t>
  </si>
  <si>
    <t>Cantón</t>
  </si>
  <si>
    <t>Provincia</t>
  </si>
  <si>
    <t>LIMÓN</t>
  </si>
  <si>
    <t>X</t>
  </si>
  <si>
    <t>Y</t>
  </si>
  <si>
    <t>Coordenadas UTM:</t>
  </si>
  <si>
    <t>Valores numéricos</t>
  </si>
  <si>
    <t>Alfisol</t>
  </si>
  <si>
    <t>Andisol</t>
  </si>
  <si>
    <t>Aridisol</t>
  </si>
  <si>
    <t>Entisol</t>
  </si>
  <si>
    <t>Espodosol</t>
  </si>
  <si>
    <t>Gelisol</t>
  </si>
  <si>
    <t>Histosol</t>
  </si>
  <si>
    <t>Inceptisol</t>
  </si>
  <si>
    <t>Molisol</t>
  </si>
  <si>
    <t>Oxisol</t>
  </si>
  <si>
    <t>Ultisol</t>
  </si>
  <si>
    <t>Vertisol</t>
  </si>
  <si>
    <t>Orden de suelos</t>
  </si>
  <si>
    <t>Textura</t>
  </si>
  <si>
    <t>Moderadamente gruesa</t>
  </si>
  <si>
    <t>Moderadamente fina</t>
  </si>
  <si>
    <t>Muy fina</t>
  </si>
  <si>
    <t>Sistema de producción</t>
  </si>
  <si>
    <t>Bolsa de polietileno</t>
  </si>
  <si>
    <t>Bandeja plástica</t>
  </si>
  <si>
    <t>Estacas</t>
  </si>
  <si>
    <t>Raíz desnuda</t>
  </si>
  <si>
    <t>Jiffy pellet</t>
  </si>
  <si>
    <t>Si</t>
  </si>
  <si>
    <t>1x1</t>
  </si>
  <si>
    <t>2x2</t>
  </si>
  <si>
    <t>2x2.5</t>
  </si>
  <si>
    <t>3x3.5</t>
  </si>
  <si>
    <t>4x4</t>
  </si>
  <si>
    <t>4x4.5</t>
  </si>
  <si>
    <t>5x5</t>
  </si>
  <si>
    <t>3x2.5</t>
  </si>
  <si>
    <t>4x3.5</t>
  </si>
  <si>
    <t>5x4.5</t>
  </si>
  <si>
    <t>Espaciamiento o distancia promedio</t>
  </si>
  <si>
    <t>Diseño de la plantación</t>
  </si>
  <si>
    <t>Diseño de la plantación:</t>
  </si>
  <si>
    <t>Agroforestal</t>
  </si>
  <si>
    <t>Regular</t>
  </si>
  <si>
    <t>Irregular</t>
  </si>
  <si>
    <t>Hilera</t>
  </si>
  <si>
    <t>Cerca viva</t>
  </si>
  <si>
    <t>Pequeño conglomerado</t>
  </si>
  <si>
    <t>BOSQUE MUY HUMEDO TROPICAL</t>
  </si>
  <si>
    <t>BOSQUE MUY HUMEDO TROPICAL TRANSICION A PREMONTANO</t>
  </si>
  <si>
    <t>BOSQUE MUY HUMEDO PREMONTANO</t>
  </si>
  <si>
    <t>BOSQUE HUMEDO TROPICAL TRANSICION A PERHUMEDO</t>
  </si>
  <si>
    <t>BOSQUE PLUVIAL PREMONTANO</t>
  </si>
  <si>
    <t>BOSQUE PLUVIAL MONTANO BAJO</t>
  </si>
  <si>
    <t>BOSQUE HUMEDO TROPICAL TRANSICION A PREMONTANO</t>
  </si>
  <si>
    <t>BOSQUE MUY HUMEDO PREMONTANO TRANSICION A BASAL</t>
  </si>
  <si>
    <t>BOSQUE SECO TROPICAL</t>
  </si>
  <si>
    <t>BOSQUE HUMEDO PREMONTANO</t>
  </si>
  <si>
    <t>BOSQUE MUY HUMEDO PREMONTANO TRANSICION A PLUVIAL</t>
  </si>
  <si>
    <t>BOSQUE MUY HUMEDO MONTANO BAJO</t>
  </si>
  <si>
    <t>BOSQUE SECO TROPICAL TRANSICION A HUMEDO</t>
  </si>
  <si>
    <t>BOSQUE PLUVIAL MONTANO</t>
  </si>
  <si>
    <t>BOSQUE PLUVIAL MONTANO TRANSICION A MONTANO BAJO</t>
  </si>
  <si>
    <t>BOSQUE MUY HUMEDO MONTANO BAJO TRANSICION A HUMEDO</t>
  </si>
  <si>
    <t>BOSQUE HUMEDO MONTANO BAJO</t>
  </si>
  <si>
    <t>BOSQUE HUMEDO PREMONTANO TRANSICION A BASAL</t>
  </si>
  <si>
    <t>BOSQUE MUY HUMEDO MONTANO</t>
  </si>
  <si>
    <t>PARAMO PLUVIAL SUBALPINO</t>
  </si>
  <si>
    <t>BOSQUE PLUVIAL PREMONTANO TRANSICION A BASAL</t>
  </si>
  <si>
    <t>BOSQUE HUMEDO TROPICAL TRANSICION A SECO</t>
  </si>
  <si>
    <t>BOSQUE HUMEDO TROPICAL</t>
  </si>
  <si>
    <t>Zonas de vida</t>
  </si>
  <si>
    <t>Actividades productivas</t>
  </si>
  <si>
    <t>Actividad</t>
  </si>
  <si>
    <t>Actividades productivas de la finca    (en orden de importancia):</t>
  </si>
  <si>
    <t xml:space="preserve">Valores </t>
  </si>
  <si>
    <t>Temática de capacitaciones</t>
  </si>
  <si>
    <t>Establecimiento de plantaciones forestales</t>
  </si>
  <si>
    <t>Actividades silviculturales</t>
  </si>
  <si>
    <t>Organizaciones a las que pertenece, involucradas con el tema de reforestación:</t>
  </si>
  <si>
    <t>Incentivos</t>
  </si>
  <si>
    <t>Donaciones</t>
  </si>
  <si>
    <t>Establecimiento de la reforestación</t>
  </si>
  <si>
    <t>Continuidad de la reforestación</t>
  </si>
  <si>
    <t>Beneficios económicos esperados</t>
  </si>
  <si>
    <t>Promedio</t>
  </si>
  <si>
    <t>Potencial</t>
  </si>
  <si>
    <t xml:space="preserve">Potencial </t>
  </si>
  <si>
    <t>Alto</t>
  </si>
  <si>
    <t>Medio</t>
  </si>
  <si>
    <t>Bajo</t>
  </si>
  <si>
    <t>Color</t>
  </si>
  <si>
    <t>Indicativo</t>
  </si>
  <si>
    <t>Satisfactorio</t>
  </si>
  <si>
    <t>Puede mejorar</t>
  </si>
  <si>
    <t>Celdas modificables</t>
  </si>
  <si>
    <t>Celdas no modificables</t>
  </si>
  <si>
    <r>
      <t xml:space="preserve">Experiencia en reforestación                                                                                           </t>
    </r>
    <r>
      <rPr>
        <i/>
        <sz val="11"/>
        <rFont val="Calibri"/>
        <family val="2"/>
        <scheme val="minor"/>
      </rPr>
      <t>(más de 10 años con énfasis en experimentación = 1, de 5 a 10 años con énfasis en experimentación = 2, de 5 a 10 años = 3, de 2 a 4 años = 4,  menos de 2 años = 5)</t>
    </r>
  </si>
  <si>
    <r>
      <t xml:space="preserve">Cantidad de organizaciones:                                                                                             </t>
    </r>
    <r>
      <rPr>
        <i/>
        <sz val="11"/>
        <rFont val="Calibri"/>
        <family val="2"/>
        <scheme val="minor"/>
      </rPr>
      <t>(Dos o más involucradas = 1,  Una involucrada o más de dos relacionadas = 2, Dos relacionadas = 3, Una relacionada = 4, Ninguna = 5)</t>
    </r>
  </si>
  <si>
    <r>
      <t xml:space="preserve">Cantidad de capacitaciones:                                                                                           </t>
    </r>
    <r>
      <rPr>
        <i/>
        <sz val="11"/>
        <rFont val="Calibri"/>
        <family val="2"/>
        <scheme val="minor"/>
      </rPr>
      <t>(Dos o más con seguimiento = 1, Una con seguimiento o más de dos = 2, Dos = 3,                       Una = 4, Ninguna = 5)</t>
    </r>
  </si>
  <si>
    <r>
      <t xml:space="preserve">Dependencia de insumos externos   </t>
    </r>
    <r>
      <rPr>
        <i/>
        <sz val="11"/>
        <rFont val="Calibri"/>
        <family val="2"/>
        <scheme val="minor"/>
      </rPr>
      <t xml:space="preserve">(No depende = 0, Si depende = 1) </t>
    </r>
    <r>
      <rPr>
        <sz val="12"/>
        <color theme="1"/>
        <rFont val="Calibri"/>
        <family val="2"/>
        <scheme val="minor"/>
      </rPr>
      <t xml:space="preserve">                                      </t>
    </r>
  </si>
  <si>
    <r>
      <t xml:space="preserve">Generación de productos (p ej. madera) y/o servicios (p ej. turismo)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Calibri"/>
        <family val="2"/>
        <scheme val="minor"/>
      </rPr>
      <t>(Tiene un mercado definido y conoce alternativas = 1, Tiene un mercado definido sin claridad de alternativas = 2, Tiene una idea de diferentes mercados potenciales = 3, Tiene idea de un solo mercado potencial = 4, Hay incertidumbre sobre los mercados = 5)</t>
    </r>
  </si>
  <si>
    <r>
      <rPr>
        <sz val="12"/>
        <color theme="1"/>
        <rFont val="Calibri"/>
        <family val="2"/>
        <scheme val="minor"/>
      </rPr>
      <t xml:space="preserve">Especie compatible con el objetivo   </t>
    </r>
    <r>
      <rPr>
        <sz val="11"/>
        <color theme="1"/>
        <rFont val="Calibri"/>
        <family val="2"/>
        <scheme val="minor"/>
      </rPr>
      <t xml:space="preserve">                                       </t>
    </r>
    <r>
      <rPr>
        <i/>
        <sz val="11"/>
        <rFont val="Calibri"/>
        <family val="2"/>
        <scheme val="minor"/>
      </rPr>
      <t>(Compatible = 1, No compatible = 5)</t>
    </r>
  </si>
  <si>
    <r>
      <t xml:space="preserve">Especie apropiada para las condiciones de textura del suelo </t>
    </r>
    <r>
      <rPr>
        <i/>
        <sz val="11"/>
        <rFont val="Calibri"/>
        <family val="2"/>
        <scheme val="minor"/>
      </rPr>
      <t>(Apropiada = 1, No apropiada = 5)</t>
    </r>
  </si>
  <si>
    <r>
      <t xml:space="preserve">Especie apropiada para la temperatura                             </t>
    </r>
    <r>
      <rPr>
        <i/>
        <sz val="11"/>
        <rFont val="Calibri"/>
        <family val="2"/>
        <scheme val="minor"/>
      </rPr>
      <t>(Apropiada = 1, No apropiada = 5)</t>
    </r>
  </si>
  <si>
    <t xml:space="preserve">Plantado </t>
  </si>
  <si>
    <r>
      <t xml:space="preserve">Rentabilidad                                                                                       </t>
    </r>
    <r>
      <rPr>
        <i/>
        <sz val="11"/>
        <rFont val="Calibri"/>
        <family val="2"/>
        <scheme val="minor"/>
      </rPr>
      <t xml:space="preserve">(Existe un plan de negocio y se prevee generar ingresos netos = 1, no hay plan de negocios pero se espera cubrir la inversión = 3, no se esperan ingresos directos de la plantación = 5) </t>
    </r>
  </si>
  <si>
    <r>
      <t xml:space="preserve">Color                                                                                                  </t>
    </r>
    <r>
      <rPr>
        <i/>
        <sz val="11"/>
        <rFont val="Calibri"/>
        <family val="2"/>
        <scheme val="minor"/>
      </rPr>
      <t>(Negros - oscuros = 1, Rojizos - blanquesinos = 3, Verdes - grises = 5)</t>
    </r>
  </si>
  <si>
    <r>
      <t xml:space="preserve">Cantidad de hojarasca observada sobre la superficie del suelo </t>
    </r>
    <r>
      <rPr>
        <i/>
        <sz val="11"/>
        <rFont val="Calibri"/>
        <family val="2"/>
        <scheme val="minor"/>
      </rPr>
      <t>(Cobertura total = 1, Cobertura Parcial = 3, Cobertura inexistente = 5)</t>
    </r>
  </si>
  <si>
    <r>
      <t xml:space="preserve">Erosión sufrida                                                                                       </t>
    </r>
    <r>
      <rPr>
        <i/>
        <sz val="11"/>
        <rFont val="Calibri"/>
        <family val="2"/>
        <scheme val="minor"/>
      </rPr>
      <t>(Nula = 1, Ligera = 2, Moderada = 3, Severa = 4, Muy Severa = 5)</t>
    </r>
  </si>
  <si>
    <r>
      <t xml:space="preserve">Drenaje                                                                                                      </t>
    </r>
    <r>
      <rPr>
        <b/>
        <i/>
        <sz val="11"/>
        <rFont val="Calibri"/>
        <family val="2"/>
        <scheme val="minor"/>
      </rPr>
      <t>(Pulgadas/Hora)</t>
    </r>
    <r>
      <rPr>
        <i/>
        <sz val="11"/>
        <rFont val="Calibri"/>
        <family val="2"/>
        <scheme val="minor"/>
      </rPr>
      <t>(entre 3 y 4 = 1, entre 1 y 3 o entre 4 y 6 = 3, menor a 1 o mayor a 6 = 5)</t>
    </r>
  </si>
  <si>
    <r>
      <t xml:space="preserve">Cantidad de especies de animales silvestres normalmente observadas                  </t>
    </r>
    <r>
      <rPr>
        <i/>
        <sz val="11"/>
        <rFont val="Calibri"/>
        <family val="2"/>
        <scheme val="minor"/>
      </rPr>
      <t xml:space="preserve">(Más de 7 = 1, entre 7 y 5 = 2, 4 = 3, entre 3 y 1 = 4, ninguna = 5) </t>
    </r>
  </si>
  <si>
    <r>
      <t xml:space="preserve">Cantidad de especies arboreas plantadas que producen frutos apetecidos por la vida silvestre                                                           </t>
    </r>
    <r>
      <rPr>
        <i/>
        <sz val="11"/>
        <rFont val="Calibri"/>
        <family val="2"/>
        <scheme val="minor"/>
      </rPr>
      <t>(Más de 3 = 1, 3 = 2, 2 = 3, 1 = 4, ninguna = 5)</t>
    </r>
  </si>
  <si>
    <r>
      <t xml:space="preserve">Complementariedad con actividades productivas                                             </t>
    </r>
    <r>
      <rPr>
        <i/>
        <sz val="11"/>
        <rFont val="Calibri"/>
        <family val="2"/>
        <scheme val="minor"/>
      </rPr>
      <t>(Buena complementariedad = 1, Neutro = 3, compiten o se perjudican = 5)</t>
    </r>
  </si>
  <si>
    <r>
      <t xml:space="preserve">4.2.2 Desarrollo de la calidad de los árboles                                                          </t>
    </r>
    <r>
      <rPr>
        <i/>
        <sz val="10"/>
        <rFont val="Calibri"/>
        <family val="2"/>
        <scheme val="minor"/>
      </rPr>
      <t xml:space="preserve">(Excelente = 1, Aceptable = 3, Mala = 5)                                                                             </t>
    </r>
  </si>
  <si>
    <r>
      <t xml:space="preserve">4.1.1 Inversión                                                                                   </t>
    </r>
    <r>
      <rPr>
        <b/>
        <i/>
        <sz val="11"/>
        <rFont val="Calibri"/>
        <family val="2"/>
        <scheme val="minor"/>
      </rPr>
      <t>(Del año 0 al 5, US$/ha)</t>
    </r>
    <r>
      <rPr>
        <i/>
        <sz val="11"/>
        <rFont val="Calibri"/>
        <family val="2"/>
        <scheme val="minor"/>
      </rPr>
      <t xml:space="preserve"> (sin inversión = 1, menor a 500 = 2,                            entre 500 y 1000 = 3, entre 1001 y 1500 = 4, mayor a 1500 = 5)  </t>
    </r>
    <r>
      <rPr>
        <sz val="12"/>
        <color theme="4"/>
        <rFont val="Calibri"/>
        <family val="2"/>
        <scheme val="minor"/>
      </rPr>
      <t xml:space="preserve">       </t>
    </r>
    <r>
      <rPr>
        <b/>
        <sz val="13"/>
        <color theme="1"/>
        <rFont val="Calibri"/>
        <family val="2"/>
        <scheme val="minor"/>
      </rPr>
      <t xml:space="preserve">                                               </t>
    </r>
  </si>
  <si>
    <r>
      <t xml:space="preserve">Cantidad de visitas: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  </t>
    </r>
    <r>
      <rPr>
        <i/>
        <sz val="11"/>
        <rFont val="Calibri"/>
        <family val="2"/>
        <scheme val="minor"/>
      </rPr>
      <t>(Dos o más con seguimiento = 1, Una con seguimiento o más de dos = 2, Dos = 3,                      Una = 4, Ninguna = 5)</t>
    </r>
  </si>
  <si>
    <r>
      <t xml:space="preserve">Capitalización o patrimonio                                                                                        </t>
    </r>
    <r>
      <rPr>
        <i/>
        <sz val="11"/>
        <rFont val="Calibri"/>
        <family val="2"/>
        <scheme val="minor"/>
      </rPr>
      <t xml:space="preserve">(Los árboles constituyen un capital  = 1, un producto = 3, no contribuyen al patrimonio = 5) </t>
    </r>
  </si>
  <si>
    <t>Precipitación promedio anual (mm/año):</t>
  </si>
  <si>
    <t>1.7 Variables sociales</t>
  </si>
  <si>
    <t>Presencia demedidas de exclusión alrededor de la plantación:</t>
  </si>
  <si>
    <t>Presencia de carteles en la plantación:</t>
  </si>
  <si>
    <t xml:space="preserve">Distancia hacia poblaciones locales (m o km): </t>
  </si>
  <si>
    <t>Distancia hacia nacientes de agua captada para consumo humano (m o km):</t>
  </si>
  <si>
    <t xml:space="preserve">Distancia hacia fuentes de agua superficial (m o km): </t>
  </si>
  <si>
    <r>
      <t xml:space="preserve">Especie apropiada para la altitud del sitio                          </t>
    </r>
    <r>
      <rPr>
        <i/>
        <sz val="11"/>
        <rFont val="Calibri"/>
        <family val="2"/>
        <scheme val="minor"/>
      </rPr>
      <t>(Apropiada = 1, No apropiada = 5)</t>
    </r>
  </si>
  <si>
    <t xml:space="preserve">Especies que producen frutos apetecidos por la vida silvestre </t>
  </si>
  <si>
    <r>
      <t xml:space="preserve">Cantidad de personas empleadas                                              </t>
    </r>
    <r>
      <rPr>
        <b/>
        <i/>
        <sz val="12"/>
        <rFont val="Calibri"/>
        <family val="2"/>
        <scheme val="minor"/>
      </rPr>
      <t>(Jornales/ha, del año 0 al 5)</t>
    </r>
    <r>
      <rPr>
        <i/>
        <sz val="11"/>
        <rFont val="Calibri"/>
        <family val="2"/>
        <scheme val="minor"/>
      </rPr>
      <t>(más de 75 = 1, entre 75 y 50 = 2,                  entre 49 y 25 = 3, entre 24 y 1 = 4,  ninguna = 5)</t>
    </r>
  </si>
  <si>
    <t>Conservación ecológica</t>
  </si>
  <si>
    <t>Especie plantada (1):</t>
  </si>
  <si>
    <t>Especie plantada (2):</t>
  </si>
  <si>
    <t>Especie plantada (3):</t>
  </si>
  <si>
    <t>Especie plantada (4):</t>
  </si>
  <si>
    <r>
      <t xml:space="preserve">Especie apropiada para el régimen de precipitación       </t>
    </r>
    <r>
      <rPr>
        <i/>
        <sz val="11"/>
        <rFont val="Calibri"/>
        <family val="2"/>
        <scheme val="minor"/>
      </rPr>
      <t>(Apropiada = 1, No apropiada = 5)</t>
    </r>
  </si>
  <si>
    <t>Especie 1</t>
  </si>
  <si>
    <t>Especie 2</t>
  </si>
  <si>
    <t>Especie 3</t>
  </si>
  <si>
    <t>Especie 4</t>
  </si>
  <si>
    <t>Especie plantada (5):</t>
  </si>
  <si>
    <t>Especie 5</t>
  </si>
  <si>
    <r>
      <t xml:space="preserve">Pertenencia de la especie                                                                                                                   </t>
    </r>
    <r>
      <rPr>
        <i/>
        <sz val="11"/>
        <rFont val="Calibri"/>
        <family val="2"/>
        <scheme val="minor"/>
      </rPr>
      <t>(Si es nativa local = 1, Si es nativa nacional, pero no local = 3, Si exótica = 5)</t>
    </r>
  </si>
  <si>
    <r>
      <t xml:space="preserve">Percepción de la especie                                                                                                                    </t>
    </r>
    <r>
      <rPr>
        <i/>
        <sz val="11"/>
        <rFont val="Calibri"/>
        <family val="2"/>
        <scheme val="minor"/>
      </rPr>
      <t>(Si es apreciada por la comunidad = 1,                                                                                                                                      Si no es particularemente apreciada ni particularmente rechazada = 3, Si es rechazada = 5)</t>
    </r>
  </si>
  <si>
    <r>
      <t>Propuesta por Nelson Mejía</t>
    </r>
    <r>
      <rPr>
        <sz val="11"/>
        <color theme="1"/>
        <rFont val="Calibri"/>
        <family val="2"/>
      </rPr>
      <t>¹'²</t>
    </r>
    <r>
      <rPr>
        <sz val="11"/>
        <color theme="1"/>
        <rFont val="Calibri"/>
        <family val="2"/>
        <scheme val="minor"/>
      </rPr>
      <t xml:space="preserve"> y Abigail Fallot¹'</t>
    </r>
    <r>
      <rPr>
        <sz val="11"/>
        <color theme="1"/>
        <rFont val="Calibri"/>
        <family val="2"/>
      </rPr>
      <t>³</t>
    </r>
  </si>
  <si>
    <t>¹CATIE 7170, 30 501 Turrialba, Costa Rica/² Departamento de Investigación Forestal Aplicada ESNACIFOR, Siguatepeque, Honduras</t>
  </si>
  <si>
    <t>³CIRAD UPR GREEN, Campus International de Baillarguet, 34398 Montpellier Cedex 05, France</t>
  </si>
  <si>
    <t>Evaluacion estandarizada</t>
  </si>
  <si>
    <t>Evaluacion personalizada</t>
  </si>
  <si>
    <t>²</t>
  </si>
  <si>
    <t>Localidad</t>
  </si>
  <si>
    <t>Propietario</t>
  </si>
  <si>
    <t>Indicadores Económicos</t>
  </si>
  <si>
    <t>Indicadores Ecológicos</t>
  </si>
  <si>
    <t>Indicadores Sociales</t>
  </si>
  <si>
    <t>Indicadores Culturales</t>
  </si>
  <si>
    <t>Indicadores del Potencial del Reforestador y de la Iniciativa</t>
  </si>
  <si>
    <t>Indicadores de desempeño de la iniciativa de reforestación</t>
  </si>
  <si>
    <t>Indicadores de Desempeño de la Iniciativa de Reforestación</t>
  </si>
  <si>
    <t>Indicador de Sostenibilidad Agregada</t>
  </si>
  <si>
    <t>Indicador Personalizado</t>
  </si>
  <si>
    <t>Dendroenergía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</si>
</sst>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  <font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i/>
      <sz val="8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12"/>
      <color rgb="FF545454"/>
      <name val="Arial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8F8F"/>
        <bgColor indexed="64"/>
      </patternFill>
    </fill>
    <fill>
      <patternFill patternType="solid">
        <fgColor rgb="FFB4DE8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17" fontId="0" fillId="0" borderId="0" xfId="0" applyNumberFormat="1"/>
    <xf numFmtId="16" fontId="0" fillId="0" borderId="0" xfId="0" applyNumberFormat="1"/>
    <xf numFmtId="164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2" fontId="0" fillId="0" borderId="10" xfId="0" applyNumberFormat="1" applyBorder="1"/>
    <xf numFmtId="0" fontId="1" fillId="2" borderId="0" xfId="0" applyFont="1" applyFill="1"/>
    <xf numFmtId="0" fontId="1" fillId="0" borderId="0" xfId="0" applyFont="1" applyFill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4" fontId="0" fillId="2" borderId="1" xfId="0" applyNumberFormat="1" applyFill="1" applyBorder="1"/>
    <xf numFmtId="164" fontId="0" fillId="2" borderId="1" xfId="0" applyNumberFormat="1" applyFill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164" fontId="0" fillId="2" borderId="2" xfId="0" applyNumberFormat="1" applyFill="1" applyBorder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17" fillId="2" borderId="0" xfId="0" applyFont="1" applyFill="1"/>
    <xf numFmtId="0" fontId="0" fillId="2" borderId="0" xfId="0" applyFill="1" applyAlignment="1">
      <alignment horizontal="left"/>
    </xf>
    <xf numFmtId="17" fontId="0" fillId="2" borderId="0" xfId="0" applyNumberFormat="1" applyFill="1"/>
    <xf numFmtId="1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4" fontId="1" fillId="3" borderId="1" xfId="0" applyNumberFormat="1" applyFont="1" applyFill="1" applyBorder="1" applyAlignment="1" applyProtection="1">
      <alignment horizontal="left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protection locked="0"/>
    </xf>
    <xf numFmtId="0" fontId="0" fillId="3" borderId="1" xfId="0" applyFill="1" applyBorder="1" applyProtection="1">
      <protection locked="0"/>
    </xf>
    <xf numFmtId="2" fontId="3" fillId="2" borderId="2" xfId="0" applyNumberFormat="1" applyFont="1" applyFill="1" applyBorder="1"/>
    <xf numFmtId="0" fontId="2" fillId="2" borderId="1" xfId="0" applyFont="1" applyFill="1" applyBorder="1"/>
    <xf numFmtId="164" fontId="24" fillId="2" borderId="1" xfId="0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Protection="1"/>
    <xf numFmtId="0" fontId="0" fillId="0" borderId="0" xfId="0" applyProtection="1"/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wrapText="1"/>
    </xf>
    <xf numFmtId="164" fontId="0" fillId="2" borderId="1" xfId="0" applyNumberFormat="1" applyFill="1" applyBorder="1" applyProtection="1"/>
    <xf numFmtId="1" fontId="0" fillId="2" borderId="1" xfId="0" applyNumberFormat="1" applyFill="1" applyBorder="1" applyProtection="1"/>
    <xf numFmtId="165" fontId="0" fillId="2" borderId="1" xfId="1" applyNumberFormat="1" applyFont="1" applyFill="1" applyBorder="1" applyProtection="1"/>
    <xf numFmtId="2" fontId="0" fillId="2" borderId="1" xfId="0" applyNumberFormat="1" applyFont="1" applyFill="1" applyBorder="1" applyProtection="1"/>
    <xf numFmtId="0" fontId="1" fillId="3" borderId="0" xfId="0" applyFont="1" applyFill="1" applyProtection="1"/>
    <xf numFmtId="0" fontId="1" fillId="0" borderId="0" xfId="0" applyFont="1" applyProtection="1"/>
    <xf numFmtId="0" fontId="1" fillId="2" borderId="0" xfId="0" applyFont="1" applyFill="1" applyProtection="1"/>
    <xf numFmtId="164" fontId="0" fillId="2" borderId="1" xfId="0" applyNumberFormat="1" applyFill="1" applyBorder="1" applyAlignment="1" applyProtection="1">
      <alignment horizontal="right"/>
    </xf>
    <xf numFmtId="0" fontId="2" fillId="2" borderId="1" xfId="0" applyFont="1" applyFill="1" applyBorder="1" applyAlignment="1" applyProtection="1"/>
    <xf numFmtId="2" fontId="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Protection="1"/>
    <xf numFmtId="165" fontId="0" fillId="2" borderId="1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left"/>
    </xf>
    <xf numFmtId="164" fontId="0" fillId="2" borderId="0" xfId="0" applyNumberFormat="1" applyFill="1" applyBorder="1" applyProtection="1"/>
    <xf numFmtId="164" fontId="19" fillId="2" borderId="1" xfId="0" applyNumberFormat="1" applyFont="1" applyFill="1" applyBorder="1" applyProtection="1"/>
    <xf numFmtId="9" fontId="19" fillId="2" borderId="1" xfId="1" applyFont="1" applyFill="1" applyBorder="1" applyProtection="1"/>
    <xf numFmtId="2" fontId="0" fillId="2" borderId="0" xfId="0" applyNumberFormat="1" applyFont="1" applyFill="1" applyBorder="1" applyProtection="1"/>
    <xf numFmtId="9" fontId="0" fillId="2" borderId="1" xfId="1" applyFont="1" applyFill="1" applyBorder="1" applyProtection="1"/>
    <xf numFmtId="2" fontId="3" fillId="2" borderId="1" xfId="0" applyNumberFormat="1" applyFont="1" applyFill="1" applyBorder="1" applyProtection="1"/>
    <xf numFmtId="2" fontId="3" fillId="2" borderId="2" xfId="0" applyNumberFormat="1" applyFont="1" applyFill="1" applyBorder="1" applyProtection="1"/>
    <xf numFmtId="0" fontId="1" fillId="0" borderId="0" xfId="0" applyFont="1" applyFill="1" applyProtection="1"/>
    <xf numFmtId="0" fontId="1" fillId="0" borderId="0" xfId="0" applyFont="1" applyBorder="1" applyProtection="1"/>
    <xf numFmtId="0" fontId="10" fillId="2" borderId="1" xfId="0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wrapText="1"/>
    </xf>
    <xf numFmtId="164" fontId="3" fillId="2" borderId="1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164" fontId="3" fillId="2" borderId="4" xfId="0" applyNumberFormat="1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left" vertical="top" wrapText="1"/>
    </xf>
    <xf numFmtId="2" fontId="3" fillId="2" borderId="4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/>
    <xf numFmtId="0" fontId="1" fillId="2" borderId="1" xfId="0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/>
    <xf numFmtId="0" fontId="9" fillId="2" borderId="1" xfId="0" applyFont="1" applyFill="1" applyBorder="1" applyAlignment="1" applyProtection="1">
      <alignment horizontal="center"/>
    </xf>
    <xf numFmtId="164" fontId="3" fillId="2" borderId="1" xfId="0" applyNumberFormat="1" applyFont="1" applyFill="1" applyBorder="1" applyAlignment="1" applyProtection="1">
      <alignment horizontal="center" wrapText="1"/>
    </xf>
    <xf numFmtId="2" fontId="0" fillId="0" borderId="0" xfId="0" applyNumberFormat="1" applyProtection="1"/>
    <xf numFmtId="164" fontId="1" fillId="2" borderId="1" xfId="0" applyNumberFormat="1" applyFont="1" applyFill="1" applyBorder="1" applyAlignment="1" applyProtection="1">
      <alignment horizontal="center" wrapText="1"/>
    </xf>
    <xf numFmtId="0" fontId="5" fillId="0" borderId="0" xfId="0" applyFont="1" applyBorder="1" applyAlignment="1" applyProtection="1">
      <alignment wrapText="1"/>
    </xf>
    <xf numFmtId="0" fontId="5" fillId="2" borderId="1" xfId="0" applyFont="1" applyFill="1" applyBorder="1" applyAlignment="1" applyProtection="1"/>
    <xf numFmtId="0" fontId="5" fillId="0" borderId="5" xfId="0" applyFont="1" applyBorder="1" applyAlignment="1" applyProtection="1"/>
    <xf numFmtId="0" fontId="0" fillId="0" borderId="0" xfId="0" applyBorder="1" applyProtection="1"/>
    <xf numFmtId="0" fontId="3" fillId="2" borderId="4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left" wrapText="1"/>
    </xf>
    <xf numFmtId="0" fontId="1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0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right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horizontal="left"/>
    </xf>
    <xf numFmtId="2" fontId="2" fillId="2" borderId="1" xfId="0" applyNumberFormat="1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left"/>
    </xf>
    <xf numFmtId="0" fontId="0" fillId="2" borderId="1" xfId="0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10" fillId="0" borderId="0" xfId="0" applyFont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0" fontId="4" fillId="2" borderId="3" xfId="0" applyFont="1" applyFill="1" applyBorder="1" applyAlignment="1" applyProtection="1">
      <alignment horizontal="left"/>
    </xf>
    <xf numFmtId="0" fontId="10" fillId="3" borderId="1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 vertical="center" wrapText="1"/>
    </xf>
    <xf numFmtId="0" fontId="0" fillId="2" borderId="4" xfId="0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left" wrapText="1"/>
    </xf>
    <xf numFmtId="0" fontId="1" fillId="2" borderId="6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>
      <alignment horizontal="left"/>
    </xf>
    <xf numFmtId="0" fontId="1" fillId="2" borderId="2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0" fontId="7" fillId="3" borderId="4" xfId="0" applyFont="1" applyFill="1" applyBorder="1" applyAlignment="1" applyProtection="1">
      <alignment horizontal="left"/>
      <protection locked="0"/>
    </xf>
    <xf numFmtId="0" fontId="7" fillId="3" borderId="2" xfId="0" applyFont="1" applyFill="1" applyBorder="1" applyAlignment="1" applyProtection="1">
      <alignment horizontal="left" wrapText="1"/>
      <protection locked="0"/>
    </xf>
    <xf numFmtId="0" fontId="7" fillId="3" borderId="3" xfId="0" applyFont="1" applyFill="1" applyBorder="1" applyAlignment="1" applyProtection="1">
      <alignment horizontal="left" wrapText="1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0" fontId="10" fillId="3" borderId="2" xfId="0" applyFont="1" applyFill="1" applyBorder="1" applyAlignment="1" applyProtection="1">
      <alignment horizontal="left"/>
      <protection locked="0"/>
    </xf>
    <xf numFmtId="0" fontId="10" fillId="3" borderId="3" xfId="0" applyFont="1" applyFill="1" applyBorder="1" applyAlignment="1" applyProtection="1">
      <alignment horizontal="left"/>
      <protection locked="0"/>
    </xf>
    <xf numFmtId="0" fontId="10" fillId="3" borderId="4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horizontal="left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10" xfId="0" applyFont="1" applyFill="1" applyBorder="1" applyAlignment="1" applyProtection="1">
      <alignment horizontal="left" vertical="center"/>
    </xf>
    <xf numFmtId="0" fontId="1" fillId="2" borderId="8" xfId="0" applyFont="1" applyFill="1" applyBorder="1" applyAlignment="1" applyProtection="1">
      <alignment horizontal="left" vertical="center"/>
    </xf>
    <xf numFmtId="0" fontId="1" fillId="2" borderId="1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4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vertical="top"/>
    </xf>
    <xf numFmtId="0" fontId="10" fillId="3" borderId="2" xfId="0" applyFont="1" applyFill="1" applyBorder="1" applyAlignment="1" applyProtection="1">
      <alignment horizontal="left" wrapText="1"/>
      <protection locked="0"/>
    </xf>
    <xf numFmtId="0" fontId="10" fillId="3" borderId="3" xfId="0" applyFont="1" applyFill="1" applyBorder="1" applyAlignment="1" applyProtection="1">
      <alignment horizontal="left" wrapText="1"/>
      <protection locked="0"/>
    </xf>
    <xf numFmtId="0" fontId="10" fillId="3" borderId="4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left"/>
    </xf>
    <xf numFmtId="0" fontId="4" fillId="2" borderId="4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left"/>
    </xf>
    <xf numFmtId="0" fontId="1" fillId="2" borderId="2" xfId="0" applyFont="1" applyFill="1" applyBorder="1" applyAlignment="1" applyProtection="1">
      <alignment horizontal="left" wrapText="1"/>
    </xf>
    <xf numFmtId="0" fontId="1" fillId="2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left" wrapText="1"/>
    </xf>
    <xf numFmtId="0" fontId="1" fillId="3" borderId="1" xfId="0" applyFont="1" applyFill="1" applyBorder="1" applyAlignment="1" applyProtection="1">
      <alignment horizontal="center" wrapText="1"/>
      <protection locked="0"/>
    </xf>
    <xf numFmtId="0" fontId="7" fillId="2" borderId="2" xfId="0" applyFont="1" applyFill="1" applyBorder="1" applyAlignment="1" applyProtection="1">
      <alignment horizontal="left"/>
    </xf>
    <xf numFmtId="0" fontId="7" fillId="2" borderId="4" xfId="0" applyFont="1" applyFill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center" wrapText="1"/>
    </xf>
    <xf numFmtId="0" fontId="1" fillId="2" borderId="10" xfId="0" applyFont="1" applyFill="1" applyBorder="1" applyAlignment="1" applyProtection="1">
      <alignment horizontal="left" vertical="center" wrapText="1"/>
    </xf>
    <xf numFmtId="0" fontId="1" fillId="2" borderId="12" xfId="0" applyFont="1" applyFill="1" applyBorder="1" applyAlignment="1" applyProtection="1">
      <alignment horizontal="left" vertical="center" wrapText="1"/>
    </xf>
    <xf numFmtId="0" fontId="1" fillId="2" borderId="11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alignment horizontal="left" wrapText="1"/>
    </xf>
    <xf numFmtId="0" fontId="0" fillId="2" borderId="3" xfId="0" applyFill="1" applyBorder="1" applyAlignment="1" applyProtection="1">
      <alignment horizontal="left" wrapText="1"/>
    </xf>
    <xf numFmtId="0" fontId="0" fillId="2" borderId="4" xfId="0" applyFill="1" applyBorder="1" applyAlignment="1" applyProtection="1">
      <alignment horizontal="left" wrapText="1"/>
    </xf>
    <xf numFmtId="0" fontId="8" fillId="2" borderId="2" xfId="0" applyFont="1" applyFill="1" applyBorder="1" applyAlignment="1" applyProtection="1">
      <alignment horizontal="left" wrapText="1"/>
    </xf>
    <xf numFmtId="0" fontId="8" fillId="2" borderId="3" xfId="0" applyFont="1" applyFill="1" applyBorder="1" applyAlignment="1" applyProtection="1">
      <alignment horizontal="left" wrapText="1"/>
    </xf>
    <xf numFmtId="0" fontId="8" fillId="2" borderId="4" xfId="0" applyFont="1" applyFill="1" applyBorder="1" applyAlignment="1" applyProtection="1">
      <alignment horizontal="left" wrapText="1"/>
    </xf>
    <xf numFmtId="0" fontId="23" fillId="2" borderId="3" xfId="0" applyFont="1" applyFill="1" applyBorder="1" applyAlignment="1" applyProtection="1">
      <alignment horizontal="left" vertical="top" wrapText="1"/>
    </xf>
    <xf numFmtId="0" fontId="23" fillId="2" borderId="4" xfId="0" applyFont="1" applyFill="1" applyBorder="1" applyAlignment="1" applyProtection="1">
      <alignment horizontal="left" vertical="top" wrapText="1"/>
    </xf>
    <xf numFmtId="0" fontId="1" fillId="2" borderId="3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left" wrapText="1"/>
    </xf>
    <xf numFmtId="0" fontId="3" fillId="2" borderId="3" xfId="0" applyFont="1" applyFill="1" applyBorder="1" applyAlignment="1" applyProtection="1">
      <alignment horizontal="left" wrapText="1"/>
    </xf>
    <xf numFmtId="0" fontId="3" fillId="2" borderId="4" xfId="0" applyFont="1" applyFill="1" applyBorder="1" applyAlignment="1" applyProtection="1">
      <alignment horizontal="left" wrapText="1"/>
    </xf>
    <xf numFmtId="0" fontId="1" fillId="2" borderId="2" xfId="0" applyFont="1" applyFill="1" applyBorder="1" applyAlignment="1" applyProtection="1">
      <alignment horizontal="right"/>
    </xf>
    <xf numFmtId="0" fontId="1" fillId="2" borderId="3" xfId="0" applyFont="1" applyFill="1" applyBorder="1" applyAlignment="1" applyProtection="1">
      <alignment horizontal="right"/>
    </xf>
    <xf numFmtId="0" fontId="1" fillId="2" borderId="4" xfId="0" applyFont="1" applyFill="1" applyBorder="1" applyAlignment="1" applyProtection="1">
      <alignment horizontal="right"/>
    </xf>
    <xf numFmtId="0" fontId="5" fillId="2" borderId="2" xfId="0" applyFont="1" applyFill="1" applyBorder="1" applyAlignment="1" applyProtection="1">
      <alignment horizontal="left" wrapText="1"/>
    </xf>
    <xf numFmtId="0" fontId="5" fillId="2" borderId="3" xfId="0" applyFont="1" applyFill="1" applyBorder="1" applyAlignment="1" applyProtection="1">
      <alignment horizontal="left" wrapText="1"/>
    </xf>
    <xf numFmtId="0" fontId="10" fillId="3" borderId="2" xfId="0" applyFont="1" applyFill="1" applyBorder="1" applyAlignment="1" applyProtection="1">
      <alignment horizontal="left" vertical="top" wrapText="1"/>
      <protection locked="0"/>
    </xf>
    <xf numFmtId="0" fontId="10" fillId="3" borderId="3" xfId="0" applyFont="1" applyFill="1" applyBorder="1" applyAlignment="1" applyProtection="1">
      <alignment horizontal="left" vertical="top" wrapText="1"/>
      <protection locked="0"/>
    </xf>
    <xf numFmtId="0" fontId="10" fillId="3" borderId="4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left" vertical="top" wrapText="1"/>
    </xf>
    <xf numFmtId="0" fontId="1" fillId="2" borderId="4" xfId="0" applyFont="1" applyFill="1" applyBorder="1" applyAlignment="1" applyProtection="1">
      <alignment horizontal="left" vertical="top" wrapText="1"/>
    </xf>
    <xf numFmtId="0" fontId="0" fillId="2" borderId="1" xfId="0" applyFill="1" applyBorder="1" applyAlignment="1" applyProtection="1">
      <alignment horizontal="right"/>
    </xf>
    <xf numFmtId="0" fontId="5" fillId="2" borderId="6" xfId="0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left" vertical="center" wrapText="1"/>
    </xf>
    <xf numFmtId="0" fontId="5" fillId="2" borderId="10" xfId="0" applyFont="1" applyFill="1" applyBorder="1" applyAlignment="1" applyProtection="1">
      <alignment horizontal="left" vertical="center" wrapText="1"/>
    </xf>
    <xf numFmtId="0" fontId="5" fillId="2" borderId="8" xfId="0" applyFont="1" applyFill="1" applyBorder="1" applyAlignment="1" applyProtection="1">
      <alignment horizontal="left" vertical="center" wrapText="1"/>
    </xf>
    <xf numFmtId="0" fontId="5" fillId="2" borderId="9" xfId="0" applyFont="1" applyFill="1" applyBorder="1" applyAlignment="1" applyProtection="1">
      <alignment horizontal="left" vertical="center" wrapText="1"/>
    </xf>
    <xf numFmtId="0" fontId="5" fillId="2" borderId="11" xfId="0" applyFont="1" applyFill="1" applyBorder="1" applyAlignment="1" applyProtection="1">
      <alignment horizontal="left" vertical="center" wrapText="1"/>
    </xf>
    <xf numFmtId="0" fontId="10" fillId="2" borderId="2" xfId="0" applyFont="1" applyFill="1" applyBorder="1" applyAlignment="1" applyProtection="1">
      <alignment horizontal="left" wrapText="1"/>
    </xf>
    <xf numFmtId="0" fontId="10" fillId="2" borderId="4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vertical="top" wrapText="1"/>
      <protection locked="0"/>
    </xf>
    <xf numFmtId="0" fontId="7" fillId="3" borderId="3" xfId="0" applyFont="1" applyFill="1" applyBorder="1" applyAlignment="1" applyProtection="1">
      <alignment horizontal="left" vertical="top" wrapText="1"/>
      <protection locked="0"/>
    </xf>
    <xf numFmtId="0" fontId="7" fillId="3" borderId="4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8F8F"/>
      <color rgb="FFB4DE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activeX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12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800"/>
</ax:ocx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HN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'RESUMEN GRÁFICO'!$B$11:$C$17</c:f>
              <c:strCache>
                <c:ptCount val="7"/>
                <c:pt idx="0">
                  <c:v>Inversión</c:v>
                </c:pt>
                <c:pt idx="1">
                  <c:v>Beneficios económicos esperados</c:v>
                </c:pt>
                <c:pt idx="2">
                  <c:v>Conservación del suelo y los recursos hídricos</c:v>
                </c:pt>
                <c:pt idx="3">
                  <c:v>Desarrollo de la calidad de los árboles</c:v>
                </c:pt>
                <c:pt idx="4">
                  <c:v>Conservación de la vida silvestre</c:v>
                </c:pt>
                <c:pt idx="5">
                  <c:v>Aporte a la economía local</c:v>
                </c:pt>
                <c:pt idx="6">
                  <c:v>Aceptación cultural</c:v>
                </c:pt>
              </c:strCache>
            </c:strRef>
          </c:cat>
          <c:val>
            <c:numRef>
              <c:f>'RESUMEN GRÁFICO'!$D$11:$D$17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590208"/>
        <c:axId val="90616576"/>
      </c:radarChart>
      <c:catAx>
        <c:axId val="9059020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HN"/>
          </a:p>
        </c:txPr>
        <c:crossAx val="90616576"/>
        <c:crosses val="autoZero"/>
        <c:auto val="1"/>
        <c:lblAlgn val="ctr"/>
        <c:lblOffset val="100"/>
        <c:noMultiLvlLbl val="0"/>
      </c:catAx>
      <c:valAx>
        <c:axId val="90616576"/>
        <c:scaling>
          <c:orientation val="maxMin"/>
          <c:max val="5"/>
          <c:min val="1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crossAx val="90590208"/>
        <c:crosses val="autoZero"/>
        <c:crossBetween val="between"/>
        <c:majorUnit val="1"/>
        <c:minorUnit val="1"/>
      </c:valAx>
      <c:spPr>
        <a:noFill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chart" Target="../charts/chart1.xml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443164</xdr:colOff>
      <xdr:row>8</xdr:row>
      <xdr:rowOff>66675</xdr:rowOff>
    </xdr:from>
    <xdr:to>
      <xdr:col>8</xdr:col>
      <xdr:colOff>218737</xdr:colOff>
      <xdr:row>25</xdr:row>
      <xdr:rowOff>104775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9164" y="1743075"/>
          <a:ext cx="4347573" cy="327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6</xdr:row>
      <xdr:rowOff>176212</xdr:rowOff>
    </xdr:from>
    <xdr:to>
      <xdr:col>11</xdr:col>
      <xdr:colOff>657225</xdr:colOff>
      <xdr:row>20</xdr:row>
      <xdr:rowOff>33337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104775</xdr:colOff>
      <xdr:row>2</xdr:row>
      <xdr:rowOff>0</xdr:rowOff>
    </xdr:from>
    <xdr:to>
      <xdr:col>6</xdr:col>
      <xdr:colOff>876300</xdr:colOff>
      <xdr:row>3</xdr:row>
      <xdr:rowOff>9525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590550"/>
          <a:ext cx="7715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3</xdr:row>
      <xdr:rowOff>0</xdr:rowOff>
    </xdr:from>
    <xdr:to>
      <xdr:col>6</xdr:col>
      <xdr:colOff>876300</xdr:colOff>
      <xdr:row>4</xdr:row>
      <xdr:rowOff>9525</xdr:rowOff>
    </xdr:to>
    <xdr:pic>
      <xdr:nvPicPr>
        <xdr:cNvPr id="4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790575"/>
          <a:ext cx="7715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4</xdr:row>
      <xdr:rowOff>0</xdr:rowOff>
    </xdr:from>
    <xdr:to>
      <xdr:col>6</xdr:col>
      <xdr:colOff>876300</xdr:colOff>
      <xdr:row>5</xdr:row>
      <xdr:rowOff>19050</xdr:rowOff>
    </xdr:to>
    <xdr:pic>
      <xdr:nvPicPr>
        <xdr:cNvPr id="5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990600"/>
          <a:ext cx="7715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631031</xdr:colOff>
      <xdr:row>12</xdr:row>
      <xdr:rowOff>45247</xdr:rowOff>
    </xdr:from>
    <xdr:to>
      <xdr:col>5</xdr:col>
      <xdr:colOff>504824</xdr:colOff>
      <xdr:row>13</xdr:row>
      <xdr:rowOff>150022</xdr:rowOff>
    </xdr:to>
    <xdr:sp macro="" textlink="">
      <xdr:nvSpPr>
        <xdr:cNvPr id="6" name="Flèche droite 5"/>
        <xdr:cNvSpPr/>
      </xdr:nvSpPr>
      <xdr:spPr>
        <a:xfrm>
          <a:off x="4298156" y="2607472"/>
          <a:ext cx="635793" cy="295275"/>
        </a:xfrm>
        <a:prstGeom prst="rightArrow">
          <a:avLst/>
        </a:prstGeom>
        <a:solidFill>
          <a:srgbClr val="FF8F8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2</xdr:row>
          <xdr:rowOff>28575</xdr:rowOff>
        </xdr:from>
        <xdr:to>
          <xdr:col>4</xdr:col>
          <xdr:colOff>1514475</xdr:colOff>
          <xdr:row>2</xdr:row>
          <xdr:rowOff>276225</xdr:rowOff>
        </xdr:to>
        <xdr:sp macro="" textlink="">
          <xdr:nvSpPr>
            <xdr:cNvPr id="3073" name="DTPicker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5.emf"/><Relationship Id="rId4" Type="http://schemas.openxmlformats.org/officeDocument/2006/relationships/control" Target="../activeX/activeX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Normal="100" workbookViewId="0">
      <selection activeCell="A2" sqref="A2:K2"/>
    </sheetView>
  </sheetViews>
  <sheetFormatPr baseColWidth="10" defaultRowHeight="15" x14ac:dyDescent="0.25"/>
  <sheetData>
    <row r="1" spans="1:11" ht="7.5" customHeight="1" x14ac:dyDescent="0.25">
      <c r="A1" t="s">
        <v>373</v>
      </c>
    </row>
    <row r="2" spans="1:11" ht="21" x14ac:dyDescent="0.35">
      <c r="A2" s="82" t="s">
        <v>124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17.25" customHeight="1" x14ac:dyDescent="0.25">
      <c r="A3" s="86" t="s">
        <v>126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x14ac:dyDescent="0.25">
      <c r="A4" s="83" t="s">
        <v>368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1" x14ac:dyDescent="0.25">
      <c r="A5" s="88" t="s">
        <v>369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x14ac:dyDescent="0.25">
      <c r="A6" s="88" t="s">
        <v>370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ht="6" customHeight="1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1" x14ac:dyDescent="0.25">
      <c r="A8" s="85" t="s">
        <v>125</v>
      </c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1" x14ac:dyDescent="0.25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</row>
    <row r="10" spans="1:11" x14ac:dyDescent="0.25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spans="1:11" x14ac:dyDescent="0.2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</row>
    <row r="12" spans="1:11" x14ac:dyDescent="0.2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</row>
    <row r="13" spans="1:11" x14ac:dyDescent="0.25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spans="1:11" x14ac:dyDescent="0.2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x14ac:dyDescent="0.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x14ac:dyDescent="0.2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</row>
    <row r="17" spans="1:11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</row>
    <row r="18" spans="1:11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1" x14ac:dyDescent="0.25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1" x14ac:dyDescent="0.25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1" x14ac:dyDescent="0.2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25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</row>
    <row r="23" spans="1:11" x14ac:dyDescent="0.2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</row>
    <row r="24" spans="1:11" x14ac:dyDescent="0.25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</row>
    <row r="25" spans="1:11" x14ac:dyDescent="0.2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</row>
    <row r="26" spans="1:11" x14ac:dyDescent="0.25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7" spans="1:11" x14ac:dyDescent="0.25">
      <c r="A27" s="84" t="s">
        <v>127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  <row r="28" spans="1:11" x14ac:dyDescent="0.25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</row>
  </sheetData>
  <sheetProtection password="CA33" sheet="1" objects="1" scenarios="1"/>
  <mergeCells count="9">
    <mergeCell ref="A2:K2"/>
    <mergeCell ref="A4:K4"/>
    <mergeCell ref="A27:K28"/>
    <mergeCell ref="A8:K8"/>
    <mergeCell ref="A7:K7"/>
    <mergeCell ref="A3:K3"/>
    <mergeCell ref="A9:K26"/>
    <mergeCell ref="A5:K5"/>
    <mergeCell ref="A6:K6"/>
  </mergeCells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Normal="100" workbookViewId="0"/>
  </sheetViews>
  <sheetFormatPr baseColWidth="10" defaultRowHeight="15" x14ac:dyDescent="0.25"/>
  <cols>
    <col min="1" max="1" width="24.28515625" style="35" customWidth="1"/>
    <col min="2" max="2" width="17.28515625" style="35" customWidth="1"/>
    <col min="3" max="3" width="7" style="35" customWidth="1"/>
    <col min="4" max="4" width="11.42578125" style="35"/>
    <col min="5" max="5" width="12.7109375" style="35" customWidth="1"/>
    <col min="6" max="6" width="11" style="35" customWidth="1"/>
    <col min="7" max="7" width="13.28515625" style="35" customWidth="1"/>
    <col min="8" max="8" width="11.85546875" style="35" customWidth="1"/>
    <col min="9" max="9" width="10.7109375" style="35" customWidth="1"/>
    <col min="10" max="10" width="11.42578125" style="35"/>
    <col min="11" max="11" width="29.85546875" style="35" customWidth="1"/>
    <col min="12" max="12" width="2.7109375" style="35" customWidth="1"/>
    <col min="13" max="13" width="8.85546875" style="35" customWidth="1"/>
    <col min="14" max="14" width="14.5703125" style="35" customWidth="1"/>
    <col min="15" max="16384" width="11.42578125" style="35"/>
  </cols>
  <sheetData>
    <row r="1" spans="1:14" ht="15.75" x14ac:dyDescent="0.25">
      <c r="A1" s="34">
        <f>CONTEXTO!C4</f>
        <v>0</v>
      </c>
      <c r="B1" s="99">
        <f>CONTEXTO!C7</f>
        <v>0</v>
      </c>
      <c r="C1" s="100"/>
      <c r="D1" s="96" t="s">
        <v>371</v>
      </c>
      <c r="E1" s="97"/>
      <c r="F1" s="98"/>
      <c r="G1" s="96" t="s">
        <v>372</v>
      </c>
      <c r="H1" s="97"/>
      <c r="I1" s="98"/>
      <c r="J1" s="109"/>
      <c r="K1" s="109"/>
    </row>
    <row r="2" spans="1:14" ht="42" customHeight="1" x14ac:dyDescent="0.25">
      <c r="A2" s="89" t="s">
        <v>376</v>
      </c>
      <c r="B2" s="89"/>
      <c r="C2" s="36" t="s">
        <v>27</v>
      </c>
      <c r="D2" s="37" t="s">
        <v>121</v>
      </c>
      <c r="E2" s="36" t="s">
        <v>80</v>
      </c>
      <c r="F2" s="37" t="s">
        <v>74</v>
      </c>
      <c r="G2" s="37" t="s">
        <v>122</v>
      </c>
      <c r="H2" s="36" t="s">
        <v>80</v>
      </c>
      <c r="I2" s="37" t="s">
        <v>74</v>
      </c>
      <c r="J2" s="99" t="str">
        <f t="shared" ref="J2:J6" si="0">A2</f>
        <v>Indicadores Económicos</v>
      </c>
      <c r="K2" s="100"/>
    </row>
    <row r="3" spans="1:14" ht="14.25" customHeight="1" x14ac:dyDescent="0.25">
      <c r="A3" s="93" t="s">
        <v>88</v>
      </c>
      <c r="B3" s="93"/>
      <c r="C3" s="38" t="e">
        <f>INICIATIVA!E5</f>
        <v>#DIV/0!</v>
      </c>
      <c r="D3" s="39">
        <v>50</v>
      </c>
      <c r="E3" s="40">
        <f>D3/$D$22</f>
        <v>8.3333333333333329E-2</v>
      </c>
      <c r="F3" s="41" t="e">
        <f>+C3*E3</f>
        <v>#DIV/0!</v>
      </c>
      <c r="G3" s="23">
        <v>50</v>
      </c>
      <c r="H3" s="40">
        <f>G3/G$22</f>
        <v>8.3333333333333329E-2</v>
      </c>
      <c r="I3" s="41" t="e">
        <f>+C3*H3</f>
        <v>#DIV/0!</v>
      </c>
      <c r="J3" s="93" t="str">
        <f t="shared" si="0"/>
        <v>Inversión</v>
      </c>
      <c r="K3" s="93"/>
      <c r="L3" s="42"/>
      <c r="M3" s="43" t="s">
        <v>321</v>
      </c>
    </row>
    <row r="4" spans="1:14" ht="15.75" customHeight="1" x14ac:dyDescent="0.25">
      <c r="A4" s="93" t="s">
        <v>310</v>
      </c>
      <c r="B4" s="93"/>
      <c r="C4" s="38" t="e">
        <f>INICIATIVA!E29</f>
        <v>#DIV/0!</v>
      </c>
      <c r="D4" s="39">
        <f>D$3</f>
        <v>50</v>
      </c>
      <c r="E4" s="40">
        <f>D4/$D$22</f>
        <v>8.3333333333333329E-2</v>
      </c>
      <c r="F4" s="41" t="e">
        <f>+C4*E4</f>
        <v>#DIV/0!</v>
      </c>
      <c r="G4" s="23">
        <v>50</v>
      </c>
      <c r="H4" s="40">
        <f>G4/G$22</f>
        <v>8.3333333333333329E-2</v>
      </c>
      <c r="I4" s="41" t="e">
        <f t="shared" ref="I4:I6" si="1">+C4*H4</f>
        <v>#DIV/0!</v>
      </c>
      <c r="J4" s="93" t="str">
        <f t="shared" si="0"/>
        <v>Beneficios económicos esperados</v>
      </c>
      <c r="K4" s="93"/>
      <c r="L4" s="44"/>
      <c r="M4" s="43" t="s">
        <v>322</v>
      </c>
    </row>
    <row r="5" spans="1:14" ht="15.75" customHeight="1" x14ac:dyDescent="0.25">
      <c r="A5" s="93" t="s">
        <v>75</v>
      </c>
      <c r="B5" s="93"/>
      <c r="C5" s="38" t="e">
        <f>'POT-REF'!I23</f>
        <v>#DIV/0!</v>
      </c>
      <c r="D5" s="39">
        <f t="shared" ref="D5:D20" si="2">D$3</f>
        <v>50</v>
      </c>
      <c r="E5" s="40">
        <f>D5/$D$22</f>
        <v>8.3333333333333329E-2</v>
      </c>
      <c r="F5" s="41" t="e">
        <f>+C5*E5</f>
        <v>#DIV/0!</v>
      </c>
      <c r="G5" s="23">
        <v>50</v>
      </c>
      <c r="H5" s="40">
        <f>G5/G$22</f>
        <v>8.3333333333333329E-2</v>
      </c>
      <c r="I5" s="41" t="e">
        <f t="shared" si="1"/>
        <v>#DIV/0!</v>
      </c>
      <c r="J5" s="93" t="str">
        <f t="shared" si="0"/>
        <v>Claridad de mercados</v>
      </c>
      <c r="K5" s="93"/>
    </row>
    <row r="6" spans="1:14" ht="15.75" customHeight="1" x14ac:dyDescent="0.25">
      <c r="A6" s="93" t="s">
        <v>120</v>
      </c>
      <c r="B6" s="93"/>
      <c r="C6" s="45" t="e">
        <f>INICIATIVA!E49</f>
        <v>#DIV/0!</v>
      </c>
      <c r="D6" s="39">
        <f t="shared" si="2"/>
        <v>50</v>
      </c>
      <c r="E6" s="40">
        <f>D6/$D$22</f>
        <v>8.3333333333333329E-2</v>
      </c>
      <c r="F6" s="41" t="e">
        <f>+C6*E6</f>
        <v>#DIV/0!</v>
      </c>
      <c r="G6" s="24">
        <v>50</v>
      </c>
      <c r="H6" s="40">
        <f>G6/G$22</f>
        <v>8.3333333333333329E-2</v>
      </c>
      <c r="I6" s="41" t="e">
        <f t="shared" si="1"/>
        <v>#DIV/0!</v>
      </c>
      <c r="J6" s="93" t="str">
        <f t="shared" si="0"/>
        <v>Desarrollo de la calidad de los árboles</v>
      </c>
      <c r="K6" s="93"/>
    </row>
    <row r="7" spans="1:14" ht="15.75" customHeight="1" x14ac:dyDescent="0.25">
      <c r="A7" s="94" t="s">
        <v>123</v>
      </c>
      <c r="B7" s="95"/>
      <c r="C7" s="46"/>
      <c r="D7" s="46"/>
      <c r="E7" s="40">
        <f>SUM(E3:E6)</f>
        <v>0.33333333333333331</v>
      </c>
      <c r="F7" s="47"/>
      <c r="G7" s="39"/>
      <c r="H7" s="40">
        <f>SUM(H3:H6)</f>
        <v>0.33333333333333331</v>
      </c>
      <c r="I7" s="47"/>
      <c r="J7" s="99"/>
      <c r="K7" s="110"/>
    </row>
    <row r="8" spans="1:14" ht="15.75" customHeight="1" x14ac:dyDescent="0.25">
      <c r="A8" s="89" t="s">
        <v>377</v>
      </c>
      <c r="B8" s="89"/>
      <c r="C8" s="90"/>
      <c r="D8" s="91"/>
      <c r="E8" s="91"/>
      <c r="F8" s="91"/>
      <c r="G8" s="91"/>
      <c r="H8" s="91"/>
      <c r="I8" s="92"/>
      <c r="J8" s="89" t="str">
        <f t="shared" ref="J8:J20" si="3">A8</f>
        <v>Indicadores Ecológicos</v>
      </c>
      <c r="K8" s="89"/>
      <c r="M8" s="36" t="s">
        <v>27</v>
      </c>
      <c r="N8" s="36" t="s">
        <v>318</v>
      </c>
    </row>
    <row r="9" spans="1:14" ht="15.75" customHeight="1" x14ac:dyDescent="0.25">
      <c r="A9" s="93" t="s">
        <v>25</v>
      </c>
      <c r="B9" s="93"/>
      <c r="C9" s="38" t="e">
        <f>'POT-INI'!E4</f>
        <v>#DIV/0!</v>
      </c>
      <c r="D9" s="39">
        <f t="shared" si="2"/>
        <v>50</v>
      </c>
      <c r="E9" s="40">
        <f>D9/$D$22</f>
        <v>8.3333333333333329E-2</v>
      </c>
      <c r="F9" s="41" t="e">
        <f>+C9*E9</f>
        <v>#DIV/0!</v>
      </c>
      <c r="G9" s="23">
        <v>50</v>
      </c>
      <c r="H9" s="40">
        <f>G9/G$22</f>
        <v>8.3333333333333329E-2</v>
      </c>
      <c r="I9" s="41" t="e">
        <f t="shared" ref="I9:I11" si="4">+C9*H9</f>
        <v>#DIV/0!</v>
      </c>
      <c r="J9" s="93" t="str">
        <f t="shared" si="3"/>
        <v>Aptitud de la especie</v>
      </c>
      <c r="K9" s="93"/>
      <c r="M9" s="48">
        <v>1</v>
      </c>
      <c r="N9" s="49" t="s">
        <v>319</v>
      </c>
    </row>
    <row r="10" spans="1:14" ht="15.75" customHeight="1" x14ac:dyDescent="0.25">
      <c r="A10" s="93" t="s">
        <v>76</v>
      </c>
      <c r="B10" s="93"/>
      <c r="C10" s="38" t="e">
        <f>INICIATIVA!E44</f>
        <v>#DIV/0!</v>
      </c>
      <c r="D10" s="39">
        <f t="shared" si="2"/>
        <v>50</v>
      </c>
      <c r="E10" s="40">
        <f>D10/$D$22</f>
        <v>8.3333333333333329E-2</v>
      </c>
      <c r="F10" s="41" t="e">
        <f>+C10*E10</f>
        <v>#DIV/0!</v>
      </c>
      <c r="G10" s="23">
        <v>50</v>
      </c>
      <c r="H10" s="40">
        <f>G10/G$22</f>
        <v>8.3333333333333329E-2</v>
      </c>
      <c r="I10" s="41" t="e">
        <f t="shared" si="4"/>
        <v>#DIV/0!</v>
      </c>
      <c r="J10" s="93" t="str">
        <f t="shared" si="3"/>
        <v>Conservación del suelo y los recursos hídricos</v>
      </c>
      <c r="K10" s="93"/>
      <c r="M10" s="48">
        <v>3</v>
      </c>
      <c r="N10" s="49" t="s">
        <v>311</v>
      </c>
    </row>
    <row r="11" spans="1:14" ht="15.75" customHeight="1" x14ac:dyDescent="0.25">
      <c r="A11" s="93" t="s">
        <v>77</v>
      </c>
      <c r="B11" s="93"/>
      <c r="C11" s="38" t="e">
        <f>INICIATIVA!E61</f>
        <v>#DIV/0!</v>
      </c>
      <c r="D11" s="39">
        <f t="shared" si="2"/>
        <v>50</v>
      </c>
      <c r="E11" s="40">
        <f>D11/$D$22</f>
        <v>8.3333333333333329E-2</v>
      </c>
      <c r="F11" s="41" t="e">
        <f>+C11*E11</f>
        <v>#DIV/0!</v>
      </c>
      <c r="G11" s="23">
        <v>50</v>
      </c>
      <c r="H11" s="40">
        <f>G11/G$22</f>
        <v>8.3333333333333329E-2</v>
      </c>
      <c r="I11" s="41" t="e">
        <f t="shared" si="4"/>
        <v>#DIV/0!</v>
      </c>
      <c r="J11" s="93" t="str">
        <f t="shared" si="3"/>
        <v>Conservación de la vida silvestre</v>
      </c>
      <c r="K11" s="93"/>
      <c r="M11" s="48">
        <v>5</v>
      </c>
      <c r="N11" s="49" t="s">
        <v>320</v>
      </c>
    </row>
    <row r="12" spans="1:14" ht="15.75" customHeight="1" x14ac:dyDescent="0.25">
      <c r="A12" s="94" t="s">
        <v>123</v>
      </c>
      <c r="B12" s="95"/>
      <c r="C12" s="46"/>
      <c r="D12" s="46"/>
      <c r="E12" s="40">
        <f>SUM(E9:E11)</f>
        <v>0.25</v>
      </c>
      <c r="F12" s="47"/>
      <c r="G12" s="39"/>
      <c r="H12" s="40">
        <f>SUM(H9:H11)</f>
        <v>0.25</v>
      </c>
      <c r="I12" s="47"/>
      <c r="J12" s="94"/>
      <c r="K12" s="95"/>
    </row>
    <row r="13" spans="1:14" ht="15.75" customHeight="1" x14ac:dyDescent="0.25">
      <c r="A13" s="89" t="s">
        <v>378</v>
      </c>
      <c r="B13" s="89"/>
      <c r="C13" s="90"/>
      <c r="D13" s="91"/>
      <c r="E13" s="91"/>
      <c r="F13" s="91"/>
      <c r="G13" s="91"/>
      <c r="H13" s="91"/>
      <c r="I13" s="92"/>
      <c r="J13" s="89" t="str">
        <f t="shared" si="3"/>
        <v>Indicadores Sociales</v>
      </c>
      <c r="K13" s="89"/>
    </row>
    <row r="14" spans="1:14" x14ac:dyDescent="0.25">
      <c r="A14" s="93" t="s">
        <v>20</v>
      </c>
      <c r="B14" s="93"/>
      <c r="C14" s="38" t="e">
        <f>'POT-REF'!I4</f>
        <v>#DIV/0!</v>
      </c>
      <c r="D14" s="39">
        <f t="shared" si="2"/>
        <v>50</v>
      </c>
      <c r="E14" s="40">
        <f>D14/$D$22</f>
        <v>8.3333333333333329E-2</v>
      </c>
      <c r="F14" s="41" t="e">
        <f t="shared" ref="F14:F16" si="5">+C14*E14</f>
        <v>#DIV/0!</v>
      </c>
      <c r="G14" s="23">
        <v>50</v>
      </c>
      <c r="H14" s="40">
        <f>G14/G$22</f>
        <v>8.3333333333333329E-2</v>
      </c>
      <c r="I14" s="41" t="e">
        <f t="shared" ref="I14:I17" si="6">+C14*H14</f>
        <v>#DIV/0!</v>
      </c>
      <c r="J14" s="93" t="str">
        <f t="shared" si="3"/>
        <v>Capacidades asociativas</v>
      </c>
      <c r="K14" s="93"/>
    </row>
    <row r="15" spans="1:14" x14ac:dyDescent="0.25">
      <c r="A15" s="93" t="s">
        <v>19</v>
      </c>
      <c r="B15" s="93"/>
      <c r="C15" s="38" t="e">
        <f>'POT-REF'!I7</f>
        <v>#DIV/0!</v>
      </c>
      <c r="D15" s="39">
        <f t="shared" si="2"/>
        <v>50</v>
      </c>
      <c r="E15" s="40">
        <f>D15/$D$22</f>
        <v>8.3333333333333329E-2</v>
      </c>
      <c r="F15" s="41" t="e">
        <f t="shared" si="5"/>
        <v>#DIV/0!</v>
      </c>
      <c r="G15" s="23">
        <v>50</v>
      </c>
      <c r="H15" s="40">
        <f>G15/G$22</f>
        <v>8.3333333333333329E-2</v>
      </c>
      <c r="I15" s="41" t="e">
        <f t="shared" si="6"/>
        <v>#DIV/0!</v>
      </c>
      <c r="J15" s="93" t="str">
        <f t="shared" si="3"/>
        <v>Capacidades técnicas</v>
      </c>
      <c r="K15" s="93"/>
    </row>
    <row r="16" spans="1:14" x14ac:dyDescent="0.25">
      <c r="A16" s="93" t="s">
        <v>21</v>
      </c>
      <c r="B16" s="93"/>
      <c r="C16" s="38">
        <f>'POT-REF'!I19</f>
        <v>1</v>
      </c>
      <c r="D16" s="39">
        <f t="shared" si="2"/>
        <v>50</v>
      </c>
      <c r="E16" s="40">
        <f>D16/$D$22</f>
        <v>8.3333333333333329E-2</v>
      </c>
      <c r="F16" s="41">
        <f t="shared" si="5"/>
        <v>8.3333333333333329E-2</v>
      </c>
      <c r="G16" s="23">
        <v>50</v>
      </c>
      <c r="H16" s="40">
        <f>G16/G$22</f>
        <v>8.3333333333333329E-2</v>
      </c>
      <c r="I16" s="41">
        <f t="shared" si="6"/>
        <v>8.3333333333333329E-2</v>
      </c>
      <c r="J16" s="93" t="str">
        <f t="shared" si="3"/>
        <v>Autosuficiencia</v>
      </c>
      <c r="K16" s="93"/>
    </row>
    <row r="17" spans="1:11" x14ac:dyDescent="0.25">
      <c r="A17" s="93" t="s">
        <v>68</v>
      </c>
      <c r="B17" s="93"/>
      <c r="C17" s="38" t="e">
        <f>INICIATIVA!E68</f>
        <v>#DIV/0!</v>
      </c>
      <c r="D17" s="39">
        <f t="shared" si="2"/>
        <v>50</v>
      </c>
      <c r="E17" s="40">
        <f>D17/$D$22</f>
        <v>8.3333333333333329E-2</v>
      </c>
      <c r="F17" s="41" t="e">
        <f>+C17*E17</f>
        <v>#DIV/0!</v>
      </c>
      <c r="G17" s="23">
        <v>50</v>
      </c>
      <c r="H17" s="40">
        <f>G17/G$22</f>
        <v>8.3333333333333329E-2</v>
      </c>
      <c r="I17" s="41" t="e">
        <f t="shared" si="6"/>
        <v>#DIV/0!</v>
      </c>
      <c r="J17" s="93" t="str">
        <f t="shared" si="3"/>
        <v>Aporte a la economía local</v>
      </c>
      <c r="K17" s="93"/>
    </row>
    <row r="18" spans="1:11" x14ac:dyDescent="0.25">
      <c r="A18" s="94" t="s">
        <v>123</v>
      </c>
      <c r="B18" s="95"/>
      <c r="C18" s="46"/>
      <c r="D18" s="46"/>
      <c r="E18" s="50">
        <f>SUM(E14:E17)</f>
        <v>0.33333333333333331</v>
      </c>
      <c r="F18" s="47"/>
      <c r="G18" s="39"/>
      <c r="H18" s="40">
        <f>SUM(H14:H17)</f>
        <v>0.33333333333333331</v>
      </c>
      <c r="I18" s="47"/>
      <c r="J18" s="94"/>
      <c r="K18" s="95"/>
    </row>
    <row r="19" spans="1:11" x14ac:dyDescent="0.25">
      <c r="A19" s="89" t="s">
        <v>379</v>
      </c>
      <c r="B19" s="89"/>
      <c r="C19" s="90"/>
      <c r="D19" s="91"/>
      <c r="E19" s="91"/>
      <c r="F19" s="91"/>
      <c r="G19" s="91"/>
      <c r="H19" s="91"/>
      <c r="I19" s="92"/>
      <c r="J19" s="89" t="str">
        <f t="shared" si="3"/>
        <v>Indicadores Culturales</v>
      </c>
      <c r="K19" s="89"/>
    </row>
    <row r="20" spans="1:11" x14ac:dyDescent="0.25">
      <c r="A20" s="93" t="s">
        <v>78</v>
      </c>
      <c r="B20" s="93"/>
      <c r="C20" s="38" t="e">
        <f>INICIATIVA!E72</f>
        <v>#DIV/0!</v>
      </c>
      <c r="D20" s="39">
        <f t="shared" si="2"/>
        <v>50</v>
      </c>
      <c r="E20" s="40">
        <f>D20/$D$22</f>
        <v>8.3333333333333329E-2</v>
      </c>
      <c r="F20" s="41" t="e">
        <f t="shared" ref="F20" si="7">+C20*E20</f>
        <v>#DIV/0!</v>
      </c>
      <c r="G20" s="23">
        <v>50</v>
      </c>
      <c r="H20" s="40">
        <f>G20/G$22</f>
        <v>8.3333333333333329E-2</v>
      </c>
      <c r="I20" s="41" t="e">
        <f t="shared" ref="I20" si="8">+C20*H20</f>
        <v>#DIV/0!</v>
      </c>
      <c r="J20" s="93" t="str">
        <f t="shared" si="3"/>
        <v>Aceptación cultural</v>
      </c>
      <c r="K20" s="93"/>
    </row>
    <row r="21" spans="1:11" x14ac:dyDescent="0.25">
      <c r="A21" s="94" t="s">
        <v>123</v>
      </c>
      <c r="B21" s="95"/>
      <c r="C21" s="46"/>
      <c r="D21" s="46"/>
      <c r="E21" s="50">
        <f>SUM(E20)</f>
        <v>8.3333333333333329E-2</v>
      </c>
      <c r="F21" s="47"/>
      <c r="G21" s="39"/>
      <c r="H21" s="40">
        <f>SUM(H20)</f>
        <v>8.3333333333333329E-2</v>
      </c>
      <c r="I21" s="47"/>
      <c r="J21" s="103"/>
      <c r="K21" s="104"/>
    </row>
    <row r="22" spans="1:11" x14ac:dyDescent="0.25">
      <c r="A22" s="51"/>
      <c r="B22" s="51"/>
      <c r="C22" s="52"/>
      <c r="D22" s="53">
        <f>SUM(D20,D14:D17,D9:D11,D3:D6)</f>
        <v>600</v>
      </c>
      <c r="E22" s="54">
        <f>SUM(E20,E14:E17,E9:E11,E3:E6)</f>
        <v>1</v>
      </c>
      <c r="F22" s="55"/>
      <c r="G22" s="53">
        <f>SUM(G20,G14:G17,G9:G11,G3:G6)</f>
        <v>600</v>
      </c>
      <c r="H22" s="56">
        <f>SUM(H3:H6,H9:H11,H14:H17,H20)</f>
        <v>1</v>
      </c>
      <c r="I22" s="55"/>
      <c r="J22" s="105"/>
      <c r="K22" s="106"/>
    </row>
    <row r="23" spans="1:11" ht="15.75" x14ac:dyDescent="0.25">
      <c r="A23" s="101" t="s">
        <v>383</v>
      </c>
      <c r="B23" s="101"/>
      <c r="C23" s="101"/>
      <c r="D23" s="101"/>
      <c r="E23" s="101"/>
      <c r="F23" s="57" t="e">
        <f>SUM(F3:F6,F9:F11,F14:F17,F20)</f>
        <v>#DIV/0!</v>
      </c>
      <c r="G23" s="102" t="s">
        <v>384</v>
      </c>
      <c r="H23" s="102"/>
      <c r="I23" s="58" t="e">
        <f>SUM(I3:I6,I9:I11,I14:I17,I20)</f>
        <v>#DIV/0!</v>
      </c>
      <c r="J23" s="107"/>
      <c r="K23" s="108"/>
    </row>
  </sheetData>
  <sheetProtection password="CA33" sheet="1" objects="1" scenarios="1"/>
  <mergeCells count="49">
    <mergeCell ref="J20:K20"/>
    <mergeCell ref="J21:K23"/>
    <mergeCell ref="J1:K1"/>
    <mergeCell ref="J15:K15"/>
    <mergeCell ref="J16:K16"/>
    <mergeCell ref="J17:K17"/>
    <mergeCell ref="J18:K18"/>
    <mergeCell ref="J19:K19"/>
    <mergeCell ref="J9:K9"/>
    <mergeCell ref="J10:K10"/>
    <mergeCell ref="J11:K11"/>
    <mergeCell ref="J12:K12"/>
    <mergeCell ref="J13:K13"/>
    <mergeCell ref="J14:K14"/>
    <mergeCell ref="J7:K7"/>
    <mergeCell ref="J8:K8"/>
    <mergeCell ref="A16:B16"/>
    <mergeCell ref="A17:B17"/>
    <mergeCell ref="A18:B18"/>
    <mergeCell ref="J2:K2"/>
    <mergeCell ref="J3:K3"/>
    <mergeCell ref="J4:K4"/>
    <mergeCell ref="J5:K5"/>
    <mergeCell ref="J6:K6"/>
    <mergeCell ref="A13:B13"/>
    <mergeCell ref="C13:I13"/>
    <mergeCell ref="A14:B14"/>
    <mergeCell ref="A15:B15"/>
    <mergeCell ref="A10:B10"/>
    <mergeCell ref="A5:B5"/>
    <mergeCell ref="A6:B6"/>
    <mergeCell ref="A7:B7"/>
    <mergeCell ref="A21:B21"/>
    <mergeCell ref="A23:E23"/>
    <mergeCell ref="G23:H23"/>
    <mergeCell ref="A19:B19"/>
    <mergeCell ref="C19:I19"/>
    <mergeCell ref="A20:B20"/>
    <mergeCell ref="D1:F1"/>
    <mergeCell ref="G1:I1"/>
    <mergeCell ref="A2:B2"/>
    <mergeCell ref="A3:B3"/>
    <mergeCell ref="A4:B4"/>
    <mergeCell ref="B1:C1"/>
    <mergeCell ref="A8:B8"/>
    <mergeCell ref="C8:I8"/>
    <mergeCell ref="A9:B9"/>
    <mergeCell ref="A11:B11"/>
    <mergeCell ref="A12:B12"/>
  </mergeCells>
  <pageMargins left="0.7" right="0.7" top="0.75" bottom="0.75" header="0.3" footer="0.3"/>
  <pageSetup scale="87" orientation="portrait" horizontalDpi="4294967293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zoomScaleNormal="100" workbookViewId="0">
      <selection activeCell="B1" sqref="B1"/>
    </sheetView>
  </sheetViews>
  <sheetFormatPr baseColWidth="10" defaultRowHeight="15" x14ac:dyDescent="0.25"/>
  <cols>
    <col min="1" max="1" width="3.85546875" customWidth="1"/>
    <col min="2" max="2" width="24.28515625" customWidth="1"/>
    <col min="3" max="3" width="16.42578125" customWidth="1"/>
    <col min="4" max="4" width="10.42578125" customWidth="1"/>
    <col min="6" max="6" width="10.85546875" customWidth="1"/>
    <col min="7" max="7" width="14.42578125" customWidth="1"/>
    <col min="8" max="8" width="14.28515625" customWidth="1"/>
    <col min="10" max="10" width="11.42578125" customWidth="1"/>
  </cols>
  <sheetData>
    <row r="1" spans="2:14" x14ac:dyDescent="0.25">
      <c r="B1" s="31">
        <f>CONTEXTO!C4</f>
        <v>0</v>
      </c>
      <c r="C1" s="112">
        <f>CONTEXTO!C7</f>
        <v>0</v>
      </c>
      <c r="D1" s="113"/>
      <c r="E1" s="114"/>
    </row>
    <row r="2" spans="2:14" ht="31.5" customHeight="1" x14ac:dyDescent="0.25">
      <c r="B2" s="115" t="s">
        <v>380</v>
      </c>
      <c r="C2" s="116"/>
      <c r="D2" s="15" t="s">
        <v>27</v>
      </c>
      <c r="E2" s="11" t="s">
        <v>313</v>
      </c>
      <c r="G2" s="11" t="s">
        <v>317</v>
      </c>
      <c r="H2" s="11" t="s">
        <v>312</v>
      </c>
    </row>
    <row r="3" spans="2:14" ht="15.75" x14ac:dyDescent="0.25">
      <c r="B3" s="111" t="s">
        <v>20</v>
      </c>
      <c r="C3" s="111"/>
      <c r="D3" s="16" t="e">
        <f>RESUMEN!C14</f>
        <v>#DIV/0!</v>
      </c>
      <c r="E3" s="33" t="e">
        <f>D3</f>
        <v>#DIV/0!</v>
      </c>
      <c r="G3" s="10"/>
      <c r="H3" s="9" t="s">
        <v>314</v>
      </c>
      <c r="J3" s="8"/>
      <c r="K3" s="1"/>
    </row>
    <row r="4" spans="2:14" ht="15.75" x14ac:dyDescent="0.25">
      <c r="B4" s="111" t="s">
        <v>19</v>
      </c>
      <c r="C4" s="111"/>
      <c r="D4" s="16" t="e">
        <f>RESUMEN!C15</f>
        <v>#DIV/0!</v>
      </c>
      <c r="E4" s="33" t="e">
        <f t="shared" ref="E4:E7" si="0">D4</f>
        <v>#DIV/0!</v>
      </c>
      <c r="G4" s="10"/>
      <c r="H4" s="9" t="s">
        <v>315</v>
      </c>
      <c r="M4" s="7"/>
      <c r="N4" s="1" t="s">
        <v>322</v>
      </c>
    </row>
    <row r="5" spans="2:14" x14ac:dyDescent="0.25">
      <c r="B5" s="111" t="s">
        <v>21</v>
      </c>
      <c r="C5" s="111"/>
      <c r="D5" s="16">
        <f>RESUMEN!C16</f>
        <v>1</v>
      </c>
      <c r="E5" s="33">
        <f t="shared" si="0"/>
        <v>1</v>
      </c>
      <c r="G5" s="10"/>
      <c r="H5" s="9" t="s">
        <v>316</v>
      </c>
    </row>
    <row r="6" spans="2:14" x14ac:dyDescent="0.25">
      <c r="B6" s="111" t="s">
        <v>75</v>
      </c>
      <c r="C6" s="111"/>
      <c r="D6" s="16" t="e">
        <f>RESUMEN!C5</f>
        <v>#DIV/0!</v>
      </c>
      <c r="E6" s="33" t="e">
        <f t="shared" si="0"/>
        <v>#DIV/0!</v>
      </c>
    </row>
    <row r="7" spans="2:14" x14ac:dyDescent="0.25">
      <c r="B7" s="111" t="s">
        <v>25</v>
      </c>
      <c r="C7" s="111"/>
      <c r="D7" s="16" t="e">
        <f>RESUMEN!C9</f>
        <v>#DIV/0!</v>
      </c>
      <c r="E7" s="33" t="e">
        <f t="shared" si="0"/>
        <v>#DIV/0!</v>
      </c>
    </row>
    <row r="8" spans="2:14" ht="18.75" x14ac:dyDescent="0.3">
      <c r="B8" s="118" t="s">
        <v>311</v>
      </c>
      <c r="C8" s="118"/>
      <c r="D8" s="30" t="e">
        <f>AVERAGE(D3:D7)</f>
        <v>#DIV/0!</v>
      </c>
      <c r="E8" s="32" t="e">
        <f>D8</f>
        <v>#DIV/0!</v>
      </c>
    </row>
    <row r="9" spans="2:14" ht="15.75" x14ac:dyDescent="0.25">
      <c r="B9" s="5"/>
      <c r="C9" s="5"/>
      <c r="D9" s="6"/>
      <c r="E9" s="4"/>
    </row>
    <row r="10" spans="2:14" ht="31.5" customHeight="1" x14ac:dyDescent="0.25">
      <c r="B10" s="115" t="s">
        <v>382</v>
      </c>
      <c r="C10" s="116"/>
      <c r="D10" s="12" t="s">
        <v>27</v>
      </c>
    </row>
    <row r="11" spans="2:14" x14ac:dyDescent="0.25">
      <c r="B11" s="111" t="s">
        <v>88</v>
      </c>
      <c r="C11" s="111"/>
      <c r="D11" s="13" t="e">
        <f>RESUMEN!C3</f>
        <v>#DIV/0!</v>
      </c>
    </row>
    <row r="12" spans="2:14" x14ac:dyDescent="0.25">
      <c r="B12" s="111" t="s">
        <v>310</v>
      </c>
      <c r="C12" s="111"/>
      <c r="D12" s="13" t="e">
        <f>RESUMEN!C4</f>
        <v>#DIV/0!</v>
      </c>
    </row>
    <row r="13" spans="2:14" x14ac:dyDescent="0.25">
      <c r="B13" s="111" t="s">
        <v>76</v>
      </c>
      <c r="C13" s="111"/>
      <c r="D13" s="13" t="e">
        <f>RESUMEN!C10</f>
        <v>#DIV/0!</v>
      </c>
    </row>
    <row r="14" spans="2:14" x14ac:dyDescent="0.25">
      <c r="B14" s="111" t="s">
        <v>120</v>
      </c>
      <c r="C14" s="111"/>
      <c r="D14" s="14" t="e">
        <f>RESUMEN!C6</f>
        <v>#DIV/0!</v>
      </c>
    </row>
    <row r="15" spans="2:14" x14ac:dyDescent="0.25">
      <c r="B15" s="111" t="s">
        <v>77</v>
      </c>
      <c r="C15" s="111"/>
      <c r="D15" s="13" t="e">
        <f>RESUMEN!C11</f>
        <v>#DIV/0!</v>
      </c>
    </row>
    <row r="16" spans="2:14" x14ac:dyDescent="0.25">
      <c r="B16" s="111" t="s">
        <v>68</v>
      </c>
      <c r="C16" s="111"/>
      <c r="D16" s="13" t="e">
        <f>RESUMEN!C17</f>
        <v>#DIV/0!</v>
      </c>
    </row>
    <row r="17" spans="2:12" x14ac:dyDescent="0.25">
      <c r="B17" s="111" t="s">
        <v>78</v>
      </c>
      <c r="C17" s="111"/>
      <c r="D17" s="13" t="e">
        <f>RESUMEN!C20</f>
        <v>#DIV/0!</v>
      </c>
    </row>
    <row r="19" spans="2:12" x14ac:dyDescent="0.25">
      <c r="B19" s="11" t="s">
        <v>27</v>
      </c>
      <c r="C19" s="11" t="s">
        <v>318</v>
      </c>
    </row>
    <row r="20" spans="2:12" x14ac:dyDescent="0.25">
      <c r="B20" s="9">
        <v>1</v>
      </c>
      <c r="C20" s="10" t="s">
        <v>319</v>
      </c>
    </row>
    <row r="21" spans="2:12" x14ac:dyDescent="0.25">
      <c r="B21" s="9">
        <v>3</v>
      </c>
      <c r="C21" s="10" t="s">
        <v>311</v>
      </c>
    </row>
    <row r="22" spans="2:12" x14ac:dyDescent="0.25">
      <c r="B22" s="9">
        <v>5</v>
      </c>
      <c r="C22" s="10" t="s">
        <v>320</v>
      </c>
      <c r="G22" s="117" t="s">
        <v>381</v>
      </c>
      <c r="H22" s="117"/>
      <c r="I22" s="117"/>
      <c r="J22" s="117"/>
      <c r="K22" s="117"/>
      <c r="L22" s="117"/>
    </row>
  </sheetData>
  <sheetProtection password="CA33" sheet="1" objects="1" scenarios="1"/>
  <mergeCells count="17">
    <mergeCell ref="B5:C5"/>
    <mergeCell ref="B6:C6"/>
    <mergeCell ref="C1:E1"/>
    <mergeCell ref="B7:C7"/>
    <mergeCell ref="B2:C2"/>
    <mergeCell ref="G22:L22"/>
    <mergeCell ref="B15:C15"/>
    <mergeCell ref="B16:C16"/>
    <mergeCell ref="B17:C17"/>
    <mergeCell ref="B8:C8"/>
    <mergeCell ref="B10:C10"/>
    <mergeCell ref="B11:C11"/>
    <mergeCell ref="B12:C12"/>
    <mergeCell ref="B13:C13"/>
    <mergeCell ref="B14:C14"/>
    <mergeCell ref="B3:C3"/>
    <mergeCell ref="B4:C4"/>
  </mergeCells>
  <conditionalFormatting sqref="E3:E9">
    <cfRule type="iconSet" priority="1">
      <iconSet iconSet="3TrafficLights2" showValue="0" reverse="1">
        <cfvo type="percent" val="0"/>
        <cfvo type="num" val="2" gte="0"/>
        <cfvo type="num" val="4"/>
      </iconSet>
    </cfRule>
  </conditionalFormatting>
  <pageMargins left="0.7" right="0.7" top="0.75" bottom="0.75" header="0.3" footer="0.3"/>
  <pageSetup scale="61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3:BD433"/>
  <sheetViews>
    <sheetView zoomScaleNormal="100" zoomScaleSheetLayoutView="100" workbookViewId="0">
      <selection activeCell="A3" sqref="A3:D3"/>
    </sheetView>
  </sheetViews>
  <sheetFormatPr baseColWidth="10" defaultRowHeight="15" x14ac:dyDescent="0.25"/>
  <cols>
    <col min="1" max="1" width="13.140625" style="35" customWidth="1"/>
    <col min="2" max="2" width="24.7109375" style="35" customWidth="1"/>
    <col min="3" max="3" width="11.5703125" style="35" customWidth="1"/>
    <col min="4" max="4" width="11.85546875" style="35" customWidth="1"/>
    <col min="5" max="5" width="23.140625" style="35" customWidth="1"/>
    <col min="6" max="16384" width="11.42578125" style="35"/>
  </cols>
  <sheetData>
    <row r="3" spans="1:56" ht="23.25" customHeight="1" x14ac:dyDescent="0.3">
      <c r="A3" s="165" t="s">
        <v>16</v>
      </c>
      <c r="B3" s="122"/>
      <c r="C3" s="122"/>
      <c r="D3" s="166"/>
      <c r="E3" s="25" t="s">
        <v>140</v>
      </c>
      <c r="F3" s="43"/>
      <c r="G3" s="59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</row>
    <row r="4" spans="1:56" ht="18.75" x14ac:dyDescent="0.3">
      <c r="A4" s="121" t="s">
        <v>29</v>
      </c>
      <c r="B4" s="122"/>
      <c r="C4" s="144"/>
      <c r="D4" s="155"/>
      <c r="E4" s="156"/>
      <c r="F4" s="43"/>
      <c r="G4" s="42"/>
      <c r="H4" s="43" t="s">
        <v>321</v>
      </c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</row>
    <row r="5" spans="1:56" ht="18.75" x14ac:dyDescent="0.3">
      <c r="A5" s="121" t="s">
        <v>30</v>
      </c>
      <c r="B5" s="122"/>
      <c r="C5" s="144"/>
      <c r="D5" s="145"/>
      <c r="E5" s="146"/>
      <c r="F5" s="43"/>
      <c r="G5" s="44"/>
      <c r="H5" s="43" t="s">
        <v>322</v>
      </c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</row>
    <row r="6" spans="1:56" ht="17.25" x14ac:dyDescent="0.3">
      <c r="A6" s="121" t="s">
        <v>31</v>
      </c>
      <c r="B6" s="134"/>
      <c r="C6" s="134"/>
      <c r="D6" s="134"/>
      <c r="E6" s="135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</row>
    <row r="7" spans="1:56" ht="18.75" x14ac:dyDescent="0.3">
      <c r="A7" s="120" t="s">
        <v>0</v>
      </c>
      <c r="B7" s="120"/>
      <c r="C7" s="144"/>
      <c r="D7" s="155"/>
      <c r="E7" s="156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</row>
    <row r="8" spans="1:56" ht="18.75" x14ac:dyDescent="0.3">
      <c r="A8" s="120" t="s">
        <v>1</v>
      </c>
      <c r="B8" s="120"/>
      <c r="C8" s="144"/>
      <c r="D8" s="155"/>
      <c r="E8" s="156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</row>
    <row r="9" spans="1:56" ht="18.75" x14ac:dyDescent="0.3">
      <c r="A9" s="120" t="s">
        <v>2</v>
      </c>
      <c r="B9" s="120"/>
      <c r="C9" s="144"/>
      <c r="D9" s="155"/>
      <c r="E9" s="156"/>
      <c r="F9" s="43"/>
      <c r="G9" s="60"/>
      <c r="H9" s="60"/>
      <c r="I9" s="60"/>
      <c r="J9" s="60"/>
      <c r="K9" s="60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</row>
    <row r="10" spans="1:56" ht="15.75" x14ac:dyDescent="0.25">
      <c r="A10" s="150" t="s">
        <v>229</v>
      </c>
      <c r="B10" s="151"/>
      <c r="C10" s="61" t="s">
        <v>227</v>
      </c>
      <c r="D10" s="123"/>
      <c r="E10" s="123"/>
      <c r="F10" s="43"/>
      <c r="G10" s="60"/>
      <c r="H10" s="119"/>
      <c r="I10" s="119"/>
      <c r="J10" s="119"/>
      <c r="K10" s="60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</row>
    <row r="11" spans="1:56" ht="15.75" x14ac:dyDescent="0.25">
      <c r="A11" s="152"/>
      <c r="B11" s="153"/>
      <c r="C11" s="61" t="s">
        <v>228</v>
      </c>
      <c r="D11" s="123"/>
      <c r="E11" s="123"/>
      <c r="F11" s="43"/>
      <c r="G11" s="60"/>
      <c r="H11" s="119"/>
      <c r="I11" s="119"/>
      <c r="J11" s="119"/>
      <c r="K11" s="60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</row>
    <row r="12" spans="1:56" ht="17.25" x14ac:dyDescent="0.3">
      <c r="A12" s="154" t="s">
        <v>32</v>
      </c>
      <c r="B12" s="154"/>
      <c r="C12" s="154"/>
      <c r="D12" s="154"/>
      <c r="E12" s="154"/>
      <c r="F12" s="43"/>
      <c r="G12" s="60"/>
      <c r="H12" s="60"/>
      <c r="I12" s="60"/>
      <c r="J12" s="60"/>
      <c r="K12" s="60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</row>
    <row r="13" spans="1:56" ht="18.75" x14ac:dyDescent="0.3">
      <c r="A13" s="120" t="s">
        <v>7</v>
      </c>
      <c r="B13" s="120"/>
      <c r="C13" s="144"/>
      <c r="D13" s="155"/>
      <c r="E13" s="156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</row>
    <row r="14" spans="1:56" ht="15.75" x14ac:dyDescent="0.25">
      <c r="A14" s="147" t="s">
        <v>3</v>
      </c>
      <c r="B14" s="148"/>
      <c r="C14" s="148"/>
      <c r="D14" s="148"/>
      <c r="E14" s="149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</row>
    <row r="15" spans="1:56" ht="18.75" x14ac:dyDescent="0.3">
      <c r="A15" s="120" t="s">
        <v>4</v>
      </c>
      <c r="B15" s="120"/>
      <c r="C15" s="144"/>
      <c r="D15" s="155"/>
      <c r="E15" s="156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</row>
    <row r="16" spans="1:56" ht="15.75" customHeight="1" x14ac:dyDescent="0.25">
      <c r="A16" s="120" t="s">
        <v>5</v>
      </c>
      <c r="B16" s="120"/>
      <c r="C16" s="144"/>
      <c r="D16" s="145"/>
      <c r="E16" s="146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</row>
    <row r="17" spans="1:56" ht="15.75" customHeight="1" x14ac:dyDescent="0.25">
      <c r="A17" s="120" t="s">
        <v>10</v>
      </c>
      <c r="B17" s="120"/>
      <c r="C17" s="144"/>
      <c r="D17" s="145"/>
      <c r="E17" s="146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</row>
    <row r="18" spans="1:56" ht="15.75" x14ac:dyDescent="0.25">
      <c r="A18" s="167" t="s">
        <v>13</v>
      </c>
      <c r="B18" s="167"/>
      <c r="C18" s="167"/>
      <c r="D18" s="167"/>
      <c r="E18" s="167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</row>
    <row r="19" spans="1:56" ht="15.75" x14ac:dyDescent="0.25">
      <c r="A19" s="120" t="s">
        <v>11</v>
      </c>
      <c r="B19" s="120"/>
      <c r="C19" s="144"/>
      <c r="D19" s="145"/>
      <c r="E19" s="146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</row>
    <row r="20" spans="1:56" ht="15.75" x14ac:dyDescent="0.25">
      <c r="A20" s="161" t="s">
        <v>12</v>
      </c>
      <c r="B20" s="162"/>
      <c r="C20" s="144"/>
      <c r="D20" s="145"/>
      <c r="E20" s="146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</row>
    <row r="21" spans="1:56" ht="15.75" x14ac:dyDescent="0.25">
      <c r="A21" s="147" t="s">
        <v>14</v>
      </c>
      <c r="B21" s="148"/>
      <c r="C21" s="148"/>
      <c r="D21" s="148"/>
      <c r="E21" s="149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</row>
    <row r="22" spans="1:56" ht="15.75" x14ac:dyDescent="0.25">
      <c r="A22" s="120" t="s">
        <v>17</v>
      </c>
      <c r="B22" s="120"/>
      <c r="C22" s="144"/>
      <c r="D22" s="145"/>
      <c r="E22" s="146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</row>
    <row r="23" spans="1:56" ht="15.75" x14ac:dyDescent="0.25">
      <c r="A23" s="120" t="s">
        <v>15</v>
      </c>
      <c r="B23" s="120"/>
      <c r="C23" s="144"/>
      <c r="D23" s="145"/>
      <c r="E23" s="146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</row>
    <row r="24" spans="1:56" ht="15.75" customHeight="1" x14ac:dyDescent="0.25">
      <c r="A24" s="120" t="s">
        <v>355</v>
      </c>
      <c r="B24" s="120"/>
      <c r="C24" s="158"/>
      <c r="D24" s="159"/>
      <c r="E24" s="160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</row>
    <row r="25" spans="1:56" ht="15.75" customHeight="1" x14ac:dyDescent="0.25">
      <c r="A25" s="120" t="s">
        <v>356</v>
      </c>
      <c r="B25" s="120"/>
      <c r="C25" s="158"/>
      <c r="D25" s="159"/>
      <c r="E25" s="160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</row>
    <row r="26" spans="1:56" ht="15.75" customHeight="1" x14ac:dyDescent="0.25">
      <c r="A26" s="120" t="s">
        <v>357</v>
      </c>
      <c r="B26" s="120"/>
      <c r="C26" s="158"/>
      <c r="D26" s="159"/>
      <c r="E26" s="160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</row>
    <row r="27" spans="1:56" ht="15.75" customHeight="1" x14ac:dyDescent="0.25">
      <c r="A27" s="120" t="s">
        <v>358</v>
      </c>
      <c r="B27" s="120"/>
      <c r="C27" s="158"/>
      <c r="D27" s="159"/>
      <c r="E27" s="160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</row>
    <row r="28" spans="1:56" ht="15.75" customHeight="1" x14ac:dyDescent="0.25">
      <c r="A28" s="120" t="s">
        <v>364</v>
      </c>
      <c r="B28" s="120"/>
      <c r="C28" s="158"/>
      <c r="D28" s="159"/>
      <c r="E28" s="160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</row>
    <row r="29" spans="1:56" ht="15.75" customHeight="1" x14ac:dyDescent="0.25">
      <c r="A29" s="163" t="s">
        <v>267</v>
      </c>
      <c r="B29" s="164"/>
      <c r="C29" s="158"/>
      <c r="D29" s="159"/>
      <c r="E29" s="160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</row>
    <row r="30" spans="1:56" ht="15.75" x14ac:dyDescent="0.25">
      <c r="A30" s="120" t="s">
        <v>6</v>
      </c>
      <c r="B30" s="120"/>
      <c r="C30" s="144"/>
      <c r="D30" s="145"/>
      <c r="E30" s="146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</row>
    <row r="31" spans="1:56" ht="15.75" x14ac:dyDescent="0.25">
      <c r="A31" s="120" t="s">
        <v>114</v>
      </c>
      <c r="B31" s="120"/>
      <c r="C31" s="144"/>
      <c r="D31" s="145"/>
      <c r="E31" s="146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</row>
    <row r="32" spans="1:56" ht="17.25" x14ac:dyDescent="0.3">
      <c r="A32" s="121" t="s">
        <v>33</v>
      </c>
      <c r="B32" s="134"/>
      <c r="C32" s="134"/>
      <c r="D32" s="134"/>
      <c r="E32" s="135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</row>
    <row r="33" spans="1:56" ht="15.75" x14ac:dyDescent="0.25">
      <c r="A33" s="120" t="s">
        <v>8</v>
      </c>
      <c r="B33" s="120"/>
      <c r="C33" s="144"/>
      <c r="D33" s="145"/>
      <c r="E33" s="146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</row>
    <row r="34" spans="1:56" ht="16.5" customHeight="1" x14ac:dyDescent="0.25">
      <c r="A34" s="120" t="s">
        <v>344</v>
      </c>
      <c r="B34" s="120"/>
      <c r="C34" s="144"/>
      <c r="D34" s="145"/>
      <c r="E34" s="146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</row>
    <row r="35" spans="1:56" ht="16.5" customHeight="1" x14ac:dyDescent="0.25">
      <c r="A35" s="157" t="s">
        <v>9</v>
      </c>
      <c r="B35" s="157"/>
      <c r="C35" s="144"/>
      <c r="D35" s="145"/>
      <c r="E35" s="146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</row>
    <row r="36" spans="1:56" ht="17.25" x14ac:dyDescent="0.3">
      <c r="A36" s="121" t="s">
        <v>34</v>
      </c>
      <c r="B36" s="134"/>
      <c r="C36" s="134"/>
      <c r="D36" s="134"/>
      <c r="E36" s="135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</row>
    <row r="37" spans="1:56" ht="15.75" x14ac:dyDescent="0.25">
      <c r="A37" s="128" t="s">
        <v>300</v>
      </c>
      <c r="B37" s="129"/>
      <c r="C37" s="96" t="s">
        <v>98</v>
      </c>
      <c r="D37" s="98"/>
      <c r="E37" s="62" t="s">
        <v>299</v>
      </c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</row>
    <row r="38" spans="1:56" ht="15.75" customHeight="1" x14ac:dyDescent="0.25">
      <c r="A38" s="130"/>
      <c r="B38" s="131"/>
      <c r="C38" s="126">
        <v>1</v>
      </c>
      <c r="D38" s="126"/>
      <c r="E38" s="26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</row>
    <row r="39" spans="1:56" ht="16.5" customHeight="1" x14ac:dyDescent="0.25">
      <c r="A39" s="130"/>
      <c r="B39" s="131"/>
      <c r="C39" s="126">
        <v>2</v>
      </c>
      <c r="D39" s="126"/>
      <c r="E39" s="26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</row>
    <row r="40" spans="1:56" ht="15.75" customHeight="1" x14ac:dyDescent="0.25">
      <c r="A40" s="130"/>
      <c r="B40" s="131"/>
      <c r="C40" s="136">
        <v>3</v>
      </c>
      <c r="D40" s="137"/>
      <c r="E40" s="26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</row>
    <row r="41" spans="1:56" ht="15" customHeight="1" x14ac:dyDescent="0.25">
      <c r="A41" s="130"/>
      <c r="B41" s="131"/>
      <c r="C41" s="136">
        <v>4</v>
      </c>
      <c r="D41" s="137"/>
      <c r="E41" s="26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</row>
    <row r="42" spans="1:56" ht="15.75" customHeight="1" x14ac:dyDescent="0.25">
      <c r="A42" s="132"/>
      <c r="B42" s="133"/>
      <c r="C42" s="136">
        <v>5</v>
      </c>
      <c r="D42" s="137"/>
      <c r="E42" s="26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</row>
    <row r="43" spans="1:56" ht="17.25" x14ac:dyDescent="0.3">
      <c r="A43" s="121" t="s">
        <v>345</v>
      </c>
      <c r="B43" s="134"/>
      <c r="C43" s="134"/>
      <c r="D43" s="134"/>
      <c r="E43" s="135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</row>
    <row r="44" spans="1:56" ht="45" customHeight="1" x14ac:dyDescent="0.25">
      <c r="A44" s="124" t="s">
        <v>346</v>
      </c>
      <c r="B44" s="125"/>
      <c r="C44" s="138"/>
      <c r="D44" s="139"/>
      <c r="E44" s="140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</row>
    <row r="45" spans="1:56" ht="30" customHeight="1" x14ac:dyDescent="0.25">
      <c r="A45" s="124" t="s">
        <v>347</v>
      </c>
      <c r="B45" s="125"/>
      <c r="C45" s="141"/>
      <c r="D45" s="142"/>
      <c r="E45" s="1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</row>
    <row r="46" spans="1:56" ht="46.5" customHeight="1" x14ac:dyDescent="0.25">
      <c r="A46" s="124" t="s">
        <v>348</v>
      </c>
      <c r="B46" s="125"/>
      <c r="C46" s="138"/>
      <c r="D46" s="139"/>
      <c r="E46" s="140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</row>
    <row r="47" spans="1:56" ht="33" customHeight="1" x14ac:dyDescent="0.25">
      <c r="A47" s="127" t="s">
        <v>349</v>
      </c>
      <c r="B47" s="127"/>
      <c r="C47" s="138"/>
      <c r="D47" s="139"/>
      <c r="E47" s="140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</row>
    <row r="48" spans="1:56" ht="47.25" customHeight="1" x14ac:dyDescent="0.25">
      <c r="A48" s="124" t="s">
        <v>350</v>
      </c>
      <c r="B48" s="125"/>
      <c r="C48" s="141"/>
      <c r="D48" s="142"/>
      <c r="E48" s="1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</row>
    <row r="49" spans="1:56" ht="15.75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</row>
    <row r="50" spans="1:56" ht="15.75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</row>
    <row r="51" spans="1:56" ht="15.75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</row>
    <row r="52" spans="1:56" ht="15.75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</row>
    <row r="53" spans="1:56" ht="15.75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</row>
    <row r="54" spans="1:56" ht="15.75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</row>
    <row r="55" spans="1:56" ht="15.75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</row>
    <row r="56" spans="1:56" ht="15.75" x14ac:dyDescent="0.2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</row>
    <row r="57" spans="1:56" ht="15.75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</row>
    <row r="58" spans="1:56" ht="15.75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</row>
    <row r="59" spans="1:56" ht="15.75" x14ac:dyDescent="0.2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</row>
    <row r="60" spans="1:56" ht="15.75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</row>
    <row r="61" spans="1:56" ht="15.75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</row>
    <row r="62" spans="1:56" ht="15.75" x14ac:dyDescent="0.2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</row>
    <row r="63" spans="1:56" ht="15.75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</row>
    <row r="64" spans="1:56" ht="15.75" x14ac:dyDescent="0.2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</row>
    <row r="65" spans="1:56" ht="15.75" x14ac:dyDescent="0.2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</row>
    <row r="66" spans="1:56" ht="15.75" x14ac:dyDescent="0.2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</row>
    <row r="67" spans="1:56" ht="15.75" x14ac:dyDescent="0.2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</row>
    <row r="68" spans="1:56" ht="15.75" x14ac:dyDescent="0.2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</row>
    <row r="69" spans="1:56" ht="15.75" x14ac:dyDescent="0.2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</row>
    <row r="70" spans="1:56" ht="15.75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</row>
    <row r="71" spans="1:56" ht="15.75" x14ac:dyDescent="0.2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</row>
    <row r="72" spans="1:56" ht="15.75" x14ac:dyDescent="0.2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</row>
    <row r="73" spans="1:56" ht="15.75" x14ac:dyDescent="0.2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</row>
    <row r="74" spans="1:56" ht="15.75" x14ac:dyDescent="0.2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</row>
    <row r="75" spans="1:56" ht="15.75" x14ac:dyDescent="0.2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</row>
    <row r="76" spans="1:56" ht="15.75" x14ac:dyDescent="0.2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</row>
    <row r="77" spans="1:56" ht="15.75" x14ac:dyDescent="0.2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</row>
    <row r="78" spans="1:56" ht="15.75" x14ac:dyDescent="0.2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</row>
    <row r="79" spans="1:56" ht="15.75" x14ac:dyDescent="0.2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</row>
    <row r="80" spans="1:56" ht="15.75" x14ac:dyDescent="0.2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</row>
    <row r="81" spans="1:56" ht="15.75" x14ac:dyDescent="0.2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</row>
    <row r="82" spans="1:56" ht="15.75" x14ac:dyDescent="0.2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</row>
    <row r="83" spans="1:56" ht="15.75" x14ac:dyDescent="0.2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</row>
    <row r="84" spans="1:56" ht="15.75" x14ac:dyDescent="0.2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</row>
    <row r="85" spans="1:56" ht="15.75" x14ac:dyDescent="0.2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</row>
    <row r="86" spans="1:56" ht="15.75" x14ac:dyDescent="0.2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</row>
    <row r="87" spans="1:56" ht="15.75" x14ac:dyDescent="0.2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</row>
    <row r="88" spans="1:56" ht="15.75" x14ac:dyDescent="0.2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</row>
    <row r="89" spans="1:56" ht="15.75" x14ac:dyDescent="0.2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</row>
    <row r="90" spans="1:56" ht="15.75" x14ac:dyDescent="0.2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</row>
    <row r="91" spans="1:56" ht="15.75" x14ac:dyDescent="0.2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</row>
    <row r="92" spans="1:56" ht="15.75" x14ac:dyDescent="0.2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</row>
    <row r="93" spans="1:56" ht="15.75" x14ac:dyDescent="0.2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</row>
    <row r="94" spans="1:56" ht="15.75" x14ac:dyDescent="0.2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</row>
    <row r="95" spans="1:56" ht="15.75" x14ac:dyDescent="0.2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</row>
    <row r="96" spans="1:56" ht="15.75" x14ac:dyDescent="0.2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</row>
    <row r="97" spans="1:56" ht="15.75" x14ac:dyDescent="0.2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</row>
    <row r="98" spans="1:56" ht="15.75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</row>
    <row r="99" spans="1:56" ht="15.75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</row>
    <row r="100" spans="1:56" ht="15.75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</row>
    <row r="101" spans="1:56" ht="15.75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</row>
    <row r="102" spans="1:56" ht="15.75" x14ac:dyDescent="0.2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</row>
    <row r="103" spans="1:56" ht="15.75" x14ac:dyDescent="0.2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</row>
    <row r="104" spans="1:56" ht="15.75" x14ac:dyDescent="0.2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</row>
    <row r="105" spans="1:56" ht="15.75" x14ac:dyDescent="0.2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</row>
    <row r="106" spans="1:56" ht="15.75" x14ac:dyDescent="0.2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</row>
    <row r="107" spans="1:56" ht="15.75" x14ac:dyDescent="0.2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</row>
    <row r="108" spans="1:56" ht="15.75" x14ac:dyDescent="0.2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</row>
    <row r="109" spans="1:56" ht="15.75" x14ac:dyDescent="0.2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</row>
    <row r="110" spans="1:56" ht="15.75" x14ac:dyDescent="0.25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</row>
    <row r="111" spans="1:56" ht="15.75" x14ac:dyDescent="0.25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</row>
    <row r="112" spans="1:56" ht="15.75" x14ac:dyDescent="0.2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</row>
    <row r="113" spans="1:56" ht="15.75" x14ac:dyDescent="0.2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</row>
    <row r="114" spans="1:56" ht="15.75" x14ac:dyDescent="0.25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</row>
    <row r="115" spans="1:56" ht="15.75" x14ac:dyDescent="0.2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</row>
    <row r="116" spans="1:56" ht="15.75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</row>
    <row r="117" spans="1:56" ht="15.75" x14ac:dyDescent="0.2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</row>
    <row r="118" spans="1:56" ht="15.75" x14ac:dyDescent="0.2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</row>
    <row r="119" spans="1:56" ht="15.75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</row>
    <row r="120" spans="1:56" ht="15.75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</row>
    <row r="121" spans="1:56" ht="15.75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</row>
    <row r="122" spans="1:56" ht="15.75" x14ac:dyDescent="0.2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</row>
    <row r="123" spans="1:56" ht="15.75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</row>
    <row r="124" spans="1:56" ht="15.75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</row>
    <row r="125" spans="1:56" ht="15.75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</row>
    <row r="126" spans="1:56" ht="15.75" x14ac:dyDescent="0.25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</row>
    <row r="127" spans="1:56" ht="15.75" x14ac:dyDescent="0.25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</row>
    <row r="128" spans="1:56" ht="15.75" x14ac:dyDescent="0.25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</row>
    <row r="129" spans="1:56" ht="15.75" x14ac:dyDescent="0.25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</row>
    <row r="130" spans="1:56" ht="15.75" x14ac:dyDescent="0.25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</row>
    <row r="131" spans="1:56" ht="15.75" x14ac:dyDescent="0.25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</row>
    <row r="132" spans="1:56" ht="15.75" x14ac:dyDescent="0.25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</row>
    <row r="133" spans="1:56" ht="15.75" x14ac:dyDescent="0.2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</row>
    <row r="134" spans="1:56" ht="15.75" x14ac:dyDescent="0.2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</row>
    <row r="135" spans="1:56" ht="15.75" x14ac:dyDescent="0.25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</row>
    <row r="136" spans="1:56" ht="15.75" x14ac:dyDescent="0.25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</row>
    <row r="137" spans="1:56" ht="15.75" x14ac:dyDescent="0.25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</row>
    <row r="138" spans="1:56" ht="15.75" x14ac:dyDescent="0.25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</row>
    <row r="139" spans="1:56" ht="15.75" x14ac:dyDescent="0.25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</row>
    <row r="140" spans="1:56" ht="15.75" x14ac:dyDescent="0.25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</row>
    <row r="141" spans="1:56" ht="15.75" x14ac:dyDescent="0.25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</row>
    <row r="142" spans="1:56" ht="15.75" x14ac:dyDescent="0.25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</row>
    <row r="143" spans="1:56" ht="15.75" x14ac:dyDescent="0.25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</row>
    <row r="144" spans="1:56" ht="15.75" x14ac:dyDescent="0.25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</row>
    <row r="145" spans="1:56" ht="15.75" x14ac:dyDescent="0.25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</row>
    <row r="146" spans="1:56" ht="15.75" x14ac:dyDescent="0.25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</row>
    <row r="147" spans="1:56" ht="15.75" x14ac:dyDescent="0.25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</row>
    <row r="148" spans="1:56" ht="15.75" x14ac:dyDescent="0.25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</row>
    <row r="149" spans="1:56" ht="15.75" x14ac:dyDescent="0.25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</row>
    <row r="150" spans="1:56" ht="15.75" x14ac:dyDescent="0.25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</row>
    <row r="151" spans="1:56" ht="15.75" x14ac:dyDescent="0.25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</row>
    <row r="152" spans="1:56" ht="15.75" x14ac:dyDescent="0.25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</row>
    <row r="153" spans="1:56" ht="15.75" x14ac:dyDescent="0.25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</row>
    <row r="154" spans="1:56" ht="15.75" x14ac:dyDescent="0.25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</row>
    <row r="155" spans="1:56" ht="15.75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</row>
    <row r="156" spans="1:56" ht="15.75" x14ac:dyDescent="0.25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</row>
    <row r="157" spans="1:56" ht="15.75" x14ac:dyDescent="0.25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</row>
    <row r="158" spans="1:56" ht="15.75" x14ac:dyDescent="0.25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</row>
    <row r="159" spans="1:56" ht="15.75" x14ac:dyDescent="0.25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</row>
    <row r="160" spans="1:56" ht="15.75" x14ac:dyDescent="0.25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</row>
    <row r="161" spans="1:56" ht="15.75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</row>
    <row r="162" spans="1:56" ht="15.75" x14ac:dyDescent="0.25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</row>
    <row r="163" spans="1:56" ht="15.75" x14ac:dyDescent="0.25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</row>
    <row r="164" spans="1:56" ht="15.75" x14ac:dyDescent="0.25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</row>
    <row r="165" spans="1:56" ht="15.75" x14ac:dyDescent="0.25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</row>
    <row r="166" spans="1:56" ht="15.75" x14ac:dyDescent="0.25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</row>
    <row r="167" spans="1:56" ht="15.75" x14ac:dyDescent="0.25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</row>
    <row r="168" spans="1:56" ht="15.75" x14ac:dyDescent="0.25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</row>
    <row r="169" spans="1:56" ht="15.75" x14ac:dyDescent="0.25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</row>
    <row r="170" spans="1:56" ht="15.75" x14ac:dyDescent="0.25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</row>
    <row r="171" spans="1:56" ht="15.75" x14ac:dyDescent="0.25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</row>
    <row r="172" spans="1:56" ht="15.75" x14ac:dyDescent="0.25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</row>
    <row r="173" spans="1:56" ht="15.75" x14ac:dyDescent="0.25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</row>
    <row r="174" spans="1:56" ht="15.75" x14ac:dyDescent="0.25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</row>
    <row r="175" spans="1:56" ht="15.75" x14ac:dyDescent="0.25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</row>
    <row r="176" spans="1:56" ht="15.75" x14ac:dyDescent="0.25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</row>
    <row r="177" spans="1:56" ht="15.75" x14ac:dyDescent="0.25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</row>
    <row r="178" spans="1:56" ht="15.75" x14ac:dyDescent="0.25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</row>
    <row r="179" spans="1:56" ht="15.75" x14ac:dyDescent="0.25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</row>
    <row r="180" spans="1:56" ht="15.75" x14ac:dyDescent="0.25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</row>
    <row r="181" spans="1:56" ht="15.75" x14ac:dyDescent="0.25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</row>
    <row r="182" spans="1:56" ht="15.75" x14ac:dyDescent="0.25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</row>
    <row r="183" spans="1:56" ht="15.75" x14ac:dyDescent="0.25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</row>
    <row r="184" spans="1:56" ht="15.75" x14ac:dyDescent="0.25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</row>
    <row r="185" spans="1:56" ht="15.75" x14ac:dyDescent="0.25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</row>
    <row r="186" spans="1:56" ht="15.75" x14ac:dyDescent="0.25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</row>
    <row r="187" spans="1:56" ht="15.75" x14ac:dyDescent="0.25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</row>
    <row r="188" spans="1:56" ht="15.75" x14ac:dyDescent="0.25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</row>
    <row r="189" spans="1:56" ht="15.75" x14ac:dyDescent="0.25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</row>
    <row r="190" spans="1:56" ht="15.75" x14ac:dyDescent="0.25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</row>
    <row r="191" spans="1:56" ht="15.75" x14ac:dyDescent="0.25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</row>
    <row r="192" spans="1:56" ht="15.75" x14ac:dyDescent="0.25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</row>
    <row r="193" spans="1:56" ht="15.75" x14ac:dyDescent="0.25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</row>
    <row r="194" spans="1:56" ht="15.75" x14ac:dyDescent="0.25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</row>
    <row r="195" spans="1:56" ht="15.75" x14ac:dyDescent="0.25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</row>
    <row r="196" spans="1:56" ht="15.75" x14ac:dyDescent="0.25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</row>
    <row r="197" spans="1:56" ht="15.75" x14ac:dyDescent="0.25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</row>
    <row r="198" spans="1:56" ht="15.75" x14ac:dyDescent="0.25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</row>
    <row r="199" spans="1:56" ht="15.75" x14ac:dyDescent="0.25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</row>
    <row r="200" spans="1:56" ht="15.75" x14ac:dyDescent="0.25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</row>
    <row r="201" spans="1:56" ht="15.75" x14ac:dyDescent="0.25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</row>
    <row r="202" spans="1:56" ht="15.75" x14ac:dyDescent="0.25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</row>
    <row r="203" spans="1:56" ht="15.75" x14ac:dyDescent="0.25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</row>
    <row r="204" spans="1:56" ht="15.75" x14ac:dyDescent="0.25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</row>
    <row r="205" spans="1:56" ht="15.75" x14ac:dyDescent="0.25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</row>
    <row r="206" spans="1:56" ht="15.75" x14ac:dyDescent="0.25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</row>
    <row r="207" spans="1:56" ht="15.75" x14ac:dyDescent="0.25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</row>
    <row r="208" spans="1:56" ht="15.75" x14ac:dyDescent="0.25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</row>
    <row r="209" spans="1:56" ht="15.75" x14ac:dyDescent="0.25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</row>
    <row r="210" spans="1:56" ht="15.75" x14ac:dyDescent="0.25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</row>
    <row r="211" spans="1:56" ht="15.75" x14ac:dyDescent="0.25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</row>
    <row r="212" spans="1:56" ht="15.75" x14ac:dyDescent="0.25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</row>
    <row r="213" spans="1:56" ht="15.75" x14ac:dyDescent="0.25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</row>
    <row r="214" spans="1:56" ht="15.75" x14ac:dyDescent="0.25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</row>
    <row r="215" spans="1:56" ht="15.75" x14ac:dyDescent="0.25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</row>
    <row r="216" spans="1:56" ht="15.75" x14ac:dyDescent="0.25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</row>
    <row r="217" spans="1:56" ht="15.75" x14ac:dyDescent="0.25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</row>
    <row r="218" spans="1:56" ht="15.75" x14ac:dyDescent="0.25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</row>
    <row r="219" spans="1:56" ht="15.75" x14ac:dyDescent="0.25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</row>
    <row r="220" spans="1:56" ht="15.75" x14ac:dyDescent="0.25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</row>
    <row r="221" spans="1:56" ht="15.75" x14ac:dyDescent="0.25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</row>
    <row r="222" spans="1:56" ht="15.75" x14ac:dyDescent="0.25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</row>
    <row r="223" spans="1:56" ht="15.75" x14ac:dyDescent="0.25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</row>
    <row r="224" spans="1:56" ht="15.75" x14ac:dyDescent="0.25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</row>
    <row r="225" spans="1:56" ht="15.75" x14ac:dyDescent="0.25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</row>
    <row r="226" spans="1:56" ht="15.75" x14ac:dyDescent="0.25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</row>
    <row r="227" spans="1:56" ht="15.75" x14ac:dyDescent="0.25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</row>
    <row r="228" spans="1:56" ht="15.75" x14ac:dyDescent="0.25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</row>
    <row r="229" spans="1:56" ht="15.75" x14ac:dyDescent="0.25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</row>
    <row r="230" spans="1:56" ht="15.75" x14ac:dyDescent="0.25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</row>
    <row r="231" spans="1:56" ht="15.75" x14ac:dyDescent="0.25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</row>
    <row r="232" spans="1:56" ht="15.75" x14ac:dyDescent="0.25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</row>
    <row r="233" spans="1:56" ht="15.75" x14ac:dyDescent="0.25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</row>
    <row r="234" spans="1:56" ht="15.75" x14ac:dyDescent="0.25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</row>
    <row r="235" spans="1:56" ht="15.75" x14ac:dyDescent="0.25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</row>
    <row r="236" spans="1:56" ht="15.75" x14ac:dyDescent="0.25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</row>
    <row r="237" spans="1:56" ht="15.75" x14ac:dyDescent="0.25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</row>
    <row r="238" spans="1:56" ht="15.75" x14ac:dyDescent="0.25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</row>
    <row r="239" spans="1:56" ht="15.75" x14ac:dyDescent="0.25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</row>
    <row r="240" spans="1:56" ht="15.75" x14ac:dyDescent="0.25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</row>
    <row r="241" spans="1:56" ht="15.75" x14ac:dyDescent="0.25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</row>
    <row r="242" spans="1:56" ht="15.75" x14ac:dyDescent="0.25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</row>
    <row r="243" spans="1:56" ht="15.75" x14ac:dyDescent="0.25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</row>
    <row r="244" spans="1:56" ht="15.75" x14ac:dyDescent="0.25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</row>
    <row r="245" spans="1:56" ht="15.75" x14ac:dyDescent="0.25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</row>
    <row r="246" spans="1:56" ht="15.75" x14ac:dyDescent="0.25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</row>
    <row r="247" spans="1:56" ht="15.75" x14ac:dyDescent="0.25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</row>
    <row r="248" spans="1:56" ht="15.75" x14ac:dyDescent="0.25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</row>
    <row r="249" spans="1:56" ht="15.75" x14ac:dyDescent="0.25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</row>
    <row r="250" spans="1:56" ht="15.75" x14ac:dyDescent="0.25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</row>
    <row r="251" spans="1:56" ht="15.75" x14ac:dyDescent="0.25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</row>
    <row r="252" spans="1:56" ht="15.75" x14ac:dyDescent="0.25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</row>
    <row r="253" spans="1:56" ht="15.75" x14ac:dyDescent="0.25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</row>
    <row r="254" spans="1:56" ht="15.75" x14ac:dyDescent="0.25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</row>
    <row r="255" spans="1:56" ht="15.75" x14ac:dyDescent="0.25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</row>
    <row r="256" spans="1:56" ht="15.75" x14ac:dyDescent="0.25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</row>
    <row r="257" spans="1:56" ht="15.75" x14ac:dyDescent="0.25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</row>
    <row r="258" spans="1:56" ht="15.75" x14ac:dyDescent="0.25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</row>
    <row r="259" spans="1:56" ht="15.75" x14ac:dyDescent="0.25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</row>
    <row r="260" spans="1:56" ht="15.75" x14ac:dyDescent="0.25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  <c r="BA260" s="43"/>
      <c r="BB260" s="43"/>
      <c r="BC260" s="43"/>
      <c r="BD260" s="43"/>
    </row>
    <row r="261" spans="1:56" ht="15.75" x14ac:dyDescent="0.25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</row>
    <row r="262" spans="1:56" ht="15.75" x14ac:dyDescent="0.25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</row>
    <row r="263" spans="1:56" ht="15.75" x14ac:dyDescent="0.25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</row>
    <row r="264" spans="1:56" ht="15.75" x14ac:dyDescent="0.25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</row>
    <row r="265" spans="1:56" ht="15.75" x14ac:dyDescent="0.25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</row>
    <row r="266" spans="1:56" ht="15.75" x14ac:dyDescent="0.25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</row>
    <row r="267" spans="1:56" ht="15.75" x14ac:dyDescent="0.25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</row>
    <row r="268" spans="1:56" ht="15.75" x14ac:dyDescent="0.25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</row>
    <row r="269" spans="1:56" ht="15.75" x14ac:dyDescent="0.25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</row>
    <row r="270" spans="1:56" ht="15.75" x14ac:dyDescent="0.25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</row>
    <row r="271" spans="1:56" ht="15.75" x14ac:dyDescent="0.25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</row>
    <row r="272" spans="1:56" ht="15.75" x14ac:dyDescent="0.25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</row>
    <row r="273" spans="1:56" ht="15.75" x14ac:dyDescent="0.25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</row>
    <row r="274" spans="1:56" ht="15.75" x14ac:dyDescent="0.25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</row>
    <row r="275" spans="1:56" ht="15.75" x14ac:dyDescent="0.25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</row>
    <row r="276" spans="1:56" ht="15.75" x14ac:dyDescent="0.25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</row>
    <row r="277" spans="1:56" ht="15.75" x14ac:dyDescent="0.25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</row>
    <row r="278" spans="1:56" ht="15.75" x14ac:dyDescent="0.25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</row>
    <row r="279" spans="1:56" ht="15.75" x14ac:dyDescent="0.25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</row>
    <row r="280" spans="1:56" ht="15.75" x14ac:dyDescent="0.25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</row>
    <row r="281" spans="1:56" ht="15.75" x14ac:dyDescent="0.25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</row>
    <row r="282" spans="1:56" ht="15.75" x14ac:dyDescent="0.25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</row>
    <row r="283" spans="1:56" ht="15.75" x14ac:dyDescent="0.25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</row>
    <row r="284" spans="1:56" ht="15.75" x14ac:dyDescent="0.25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</row>
    <row r="285" spans="1:56" ht="15.75" x14ac:dyDescent="0.25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</row>
    <row r="286" spans="1:56" ht="15.75" x14ac:dyDescent="0.25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</row>
    <row r="287" spans="1:56" ht="15.75" x14ac:dyDescent="0.25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</row>
    <row r="288" spans="1:56" ht="15.75" x14ac:dyDescent="0.25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</row>
    <row r="289" spans="1:56" ht="15.75" x14ac:dyDescent="0.25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</row>
    <row r="290" spans="1:56" ht="15.75" x14ac:dyDescent="0.25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</row>
    <row r="291" spans="1:56" ht="15.75" x14ac:dyDescent="0.25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</row>
    <row r="292" spans="1:56" ht="15.75" x14ac:dyDescent="0.25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</row>
    <row r="293" spans="1:56" ht="15.75" x14ac:dyDescent="0.25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</row>
    <row r="294" spans="1:56" ht="15.75" x14ac:dyDescent="0.25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</row>
    <row r="295" spans="1:56" ht="15.75" x14ac:dyDescent="0.25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</row>
    <row r="296" spans="1:56" ht="15.75" x14ac:dyDescent="0.25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</row>
    <row r="297" spans="1:56" ht="15.75" x14ac:dyDescent="0.25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</row>
    <row r="298" spans="1:56" ht="15.75" x14ac:dyDescent="0.25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</row>
    <row r="299" spans="1:56" ht="15.75" x14ac:dyDescent="0.25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</row>
    <row r="300" spans="1:56" ht="15.75" x14ac:dyDescent="0.25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</row>
    <row r="301" spans="1:56" ht="15.75" x14ac:dyDescent="0.25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</row>
    <row r="302" spans="1:56" ht="15.75" x14ac:dyDescent="0.25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</row>
    <row r="303" spans="1:56" ht="15.75" x14ac:dyDescent="0.25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</row>
    <row r="304" spans="1:56" ht="15.75" x14ac:dyDescent="0.25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</row>
    <row r="305" spans="1:56" ht="15.75" x14ac:dyDescent="0.25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</row>
    <row r="306" spans="1:56" ht="15.75" x14ac:dyDescent="0.25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</row>
    <row r="307" spans="1:56" ht="15.75" x14ac:dyDescent="0.25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</row>
    <row r="308" spans="1:56" ht="15.75" x14ac:dyDescent="0.25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</row>
    <row r="309" spans="1:56" ht="15.75" x14ac:dyDescent="0.25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</row>
    <row r="310" spans="1:56" ht="15.75" x14ac:dyDescent="0.25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</row>
    <row r="311" spans="1:56" ht="15.75" x14ac:dyDescent="0.25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</row>
    <row r="312" spans="1:56" ht="15.75" x14ac:dyDescent="0.25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</row>
    <row r="313" spans="1:56" ht="15.75" x14ac:dyDescent="0.25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</row>
    <row r="314" spans="1:56" ht="15.75" x14ac:dyDescent="0.25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</row>
    <row r="315" spans="1:56" ht="15.75" x14ac:dyDescent="0.25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</row>
    <row r="316" spans="1:56" ht="15.75" x14ac:dyDescent="0.25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</row>
    <row r="317" spans="1:56" ht="15.75" x14ac:dyDescent="0.25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</row>
    <row r="318" spans="1:56" ht="15.75" x14ac:dyDescent="0.25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</row>
    <row r="319" spans="1:56" ht="15.75" x14ac:dyDescent="0.25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</row>
    <row r="320" spans="1:56" ht="15.75" x14ac:dyDescent="0.25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</row>
    <row r="321" spans="1:56" ht="15.75" x14ac:dyDescent="0.25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</row>
    <row r="322" spans="1:56" ht="15.75" x14ac:dyDescent="0.25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</row>
    <row r="323" spans="1:56" ht="15.75" x14ac:dyDescent="0.25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</row>
    <row r="324" spans="1:56" ht="15.75" x14ac:dyDescent="0.25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</row>
    <row r="325" spans="1:56" ht="15.75" x14ac:dyDescent="0.25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</row>
    <row r="326" spans="1:56" ht="15.75" x14ac:dyDescent="0.25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</row>
    <row r="327" spans="1:56" ht="15.75" x14ac:dyDescent="0.25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</row>
    <row r="328" spans="1:56" ht="15.75" x14ac:dyDescent="0.25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</row>
    <row r="329" spans="1:56" ht="15.75" x14ac:dyDescent="0.25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</row>
    <row r="330" spans="1:56" ht="15.75" x14ac:dyDescent="0.25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</row>
    <row r="331" spans="1:56" ht="15.75" x14ac:dyDescent="0.25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</row>
    <row r="332" spans="1:56" ht="15.75" x14ac:dyDescent="0.25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</row>
    <row r="333" spans="1:56" ht="15.75" x14ac:dyDescent="0.25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</row>
    <row r="334" spans="1:56" ht="15.75" x14ac:dyDescent="0.25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</row>
    <row r="335" spans="1:56" ht="15.75" x14ac:dyDescent="0.25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</row>
    <row r="336" spans="1:56" ht="15.75" x14ac:dyDescent="0.25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</row>
    <row r="337" spans="1:56" ht="15.75" x14ac:dyDescent="0.25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</row>
    <row r="338" spans="1:56" ht="15.75" x14ac:dyDescent="0.25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</row>
    <row r="339" spans="1:56" ht="15.75" x14ac:dyDescent="0.25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</row>
    <row r="340" spans="1:56" ht="15.75" x14ac:dyDescent="0.25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</row>
    <row r="341" spans="1:56" ht="15.75" x14ac:dyDescent="0.25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</row>
    <row r="342" spans="1:56" ht="15.75" x14ac:dyDescent="0.25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</row>
    <row r="343" spans="1:56" ht="15.75" x14ac:dyDescent="0.25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</row>
    <row r="344" spans="1:56" ht="15.75" x14ac:dyDescent="0.25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</row>
    <row r="345" spans="1:56" ht="15.75" x14ac:dyDescent="0.25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</row>
    <row r="346" spans="1:56" ht="15.75" x14ac:dyDescent="0.25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</row>
    <row r="347" spans="1:56" ht="15.75" x14ac:dyDescent="0.25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</row>
    <row r="348" spans="1:56" ht="15.75" x14ac:dyDescent="0.25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43"/>
      <c r="AY348" s="43"/>
      <c r="AZ348" s="43"/>
      <c r="BA348" s="43"/>
      <c r="BB348" s="43"/>
      <c r="BC348" s="43"/>
      <c r="BD348" s="43"/>
    </row>
    <row r="349" spans="1:56" ht="15.75" x14ac:dyDescent="0.25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</row>
    <row r="350" spans="1:56" ht="15.75" x14ac:dyDescent="0.25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</row>
    <row r="351" spans="1:56" ht="15.75" x14ac:dyDescent="0.25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</row>
    <row r="352" spans="1:56" ht="15.75" x14ac:dyDescent="0.25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</row>
    <row r="353" spans="1:56" ht="15.75" x14ac:dyDescent="0.25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</row>
    <row r="354" spans="1:56" ht="15.75" x14ac:dyDescent="0.25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</row>
    <row r="355" spans="1:56" ht="15.75" x14ac:dyDescent="0.25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</row>
    <row r="356" spans="1:56" ht="15.75" x14ac:dyDescent="0.25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</row>
    <row r="357" spans="1:56" ht="15.75" x14ac:dyDescent="0.25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</row>
    <row r="358" spans="1:56" ht="15.75" x14ac:dyDescent="0.25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</row>
    <row r="359" spans="1:56" ht="15.75" x14ac:dyDescent="0.25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</row>
    <row r="360" spans="1:56" ht="15.75" x14ac:dyDescent="0.25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</row>
    <row r="361" spans="1:56" ht="15.75" x14ac:dyDescent="0.25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</row>
    <row r="362" spans="1:56" ht="15.75" x14ac:dyDescent="0.25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</row>
    <row r="363" spans="1:56" ht="15.75" x14ac:dyDescent="0.25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</row>
    <row r="364" spans="1:56" ht="15.75" x14ac:dyDescent="0.25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</row>
    <row r="365" spans="1:56" ht="15.75" x14ac:dyDescent="0.25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</row>
    <row r="366" spans="1:56" ht="15.75" x14ac:dyDescent="0.25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</row>
    <row r="367" spans="1:56" ht="15.75" x14ac:dyDescent="0.25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</row>
    <row r="368" spans="1:56" ht="15.75" x14ac:dyDescent="0.25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</row>
    <row r="369" spans="1:56" ht="15.75" x14ac:dyDescent="0.25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43"/>
      <c r="AY369" s="43"/>
      <c r="AZ369" s="43"/>
      <c r="BA369" s="43"/>
      <c r="BB369" s="43"/>
      <c r="BC369" s="43"/>
      <c r="BD369" s="43"/>
    </row>
    <row r="370" spans="1:56" ht="15.75" x14ac:dyDescent="0.25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</row>
    <row r="371" spans="1:56" ht="15.75" x14ac:dyDescent="0.25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  <c r="BC371" s="43"/>
      <c r="BD371" s="43"/>
    </row>
    <row r="372" spans="1:56" ht="15.75" x14ac:dyDescent="0.25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  <c r="BC372" s="43"/>
      <c r="BD372" s="43"/>
    </row>
    <row r="373" spans="1:56" ht="15.75" x14ac:dyDescent="0.25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  <c r="BC373" s="43"/>
      <c r="BD373" s="43"/>
    </row>
    <row r="374" spans="1:56" ht="15.75" x14ac:dyDescent="0.25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</row>
    <row r="375" spans="1:56" ht="15.75" x14ac:dyDescent="0.25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</row>
    <row r="376" spans="1:56" ht="15.75" x14ac:dyDescent="0.25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</row>
    <row r="377" spans="1:56" ht="15.75" x14ac:dyDescent="0.25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</row>
    <row r="378" spans="1:56" ht="15.75" x14ac:dyDescent="0.25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</row>
    <row r="379" spans="1:56" ht="15.75" x14ac:dyDescent="0.25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  <c r="BC379" s="43"/>
      <c r="BD379" s="43"/>
    </row>
    <row r="380" spans="1:56" ht="15.75" x14ac:dyDescent="0.25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</row>
    <row r="381" spans="1:56" ht="15.75" x14ac:dyDescent="0.25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43"/>
      <c r="AY381" s="43"/>
      <c r="AZ381" s="43"/>
      <c r="BA381" s="43"/>
      <c r="BB381" s="43"/>
      <c r="BC381" s="43"/>
      <c r="BD381" s="43"/>
    </row>
    <row r="382" spans="1:56" ht="15.75" x14ac:dyDescent="0.25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</row>
    <row r="383" spans="1:56" ht="15.75" x14ac:dyDescent="0.25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</row>
    <row r="384" spans="1:56" ht="15.75" x14ac:dyDescent="0.25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</row>
    <row r="385" spans="1:56" ht="15.75" x14ac:dyDescent="0.25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</row>
    <row r="386" spans="1:56" ht="15.75" x14ac:dyDescent="0.25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</row>
    <row r="387" spans="1:56" ht="15.75" x14ac:dyDescent="0.25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</row>
    <row r="388" spans="1:56" ht="15.75" x14ac:dyDescent="0.25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</row>
    <row r="389" spans="1:56" ht="15.75" x14ac:dyDescent="0.25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</row>
    <row r="390" spans="1:56" ht="15.75" x14ac:dyDescent="0.25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</row>
    <row r="391" spans="1:56" ht="15.75" x14ac:dyDescent="0.25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</row>
    <row r="392" spans="1:56" ht="15.75" x14ac:dyDescent="0.25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</row>
    <row r="393" spans="1:56" ht="15.75" x14ac:dyDescent="0.25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</row>
    <row r="394" spans="1:56" ht="15.75" x14ac:dyDescent="0.25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</row>
    <row r="395" spans="1:56" ht="15.75" x14ac:dyDescent="0.25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</row>
    <row r="396" spans="1:56" ht="15.75" x14ac:dyDescent="0.25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</row>
    <row r="397" spans="1:56" ht="15.75" x14ac:dyDescent="0.25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43"/>
    </row>
    <row r="398" spans="1:56" ht="15.75" x14ac:dyDescent="0.25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  <c r="BC398" s="43"/>
      <c r="BD398" s="43"/>
    </row>
    <row r="399" spans="1:56" ht="15.75" x14ac:dyDescent="0.25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  <c r="BC399" s="43"/>
      <c r="BD399" s="43"/>
    </row>
    <row r="400" spans="1:56" ht="15.75" x14ac:dyDescent="0.25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  <c r="BC400" s="43"/>
      <c r="BD400" s="43"/>
    </row>
    <row r="401" spans="1:56" ht="15.75" x14ac:dyDescent="0.25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  <c r="BC401" s="43"/>
      <c r="BD401" s="43"/>
    </row>
    <row r="402" spans="1:56" ht="15.75" x14ac:dyDescent="0.25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43"/>
      <c r="AY402" s="43"/>
      <c r="AZ402" s="43"/>
      <c r="BA402" s="43"/>
      <c r="BB402" s="43"/>
      <c r="BC402" s="43"/>
      <c r="BD402" s="43"/>
    </row>
    <row r="403" spans="1:56" ht="15.75" x14ac:dyDescent="0.25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43"/>
      <c r="AY403" s="43"/>
      <c r="AZ403" s="43"/>
      <c r="BA403" s="43"/>
      <c r="BB403" s="43"/>
      <c r="BC403" s="43"/>
      <c r="BD403" s="43"/>
    </row>
    <row r="404" spans="1:56" ht="15.75" x14ac:dyDescent="0.25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43"/>
      <c r="AS404" s="43"/>
      <c r="AT404" s="43"/>
      <c r="AU404" s="43"/>
      <c r="AV404" s="43"/>
      <c r="AW404" s="43"/>
      <c r="AX404" s="43"/>
      <c r="AY404" s="43"/>
      <c r="AZ404" s="43"/>
      <c r="BA404" s="43"/>
      <c r="BB404" s="43"/>
      <c r="BC404" s="43"/>
      <c r="BD404" s="43"/>
    </row>
    <row r="405" spans="1:56" ht="15.75" x14ac:dyDescent="0.25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</row>
    <row r="406" spans="1:56" ht="15.75" x14ac:dyDescent="0.25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43"/>
      <c r="AY406" s="43"/>
      <c r="AZ406" s="43"/>
      <c r="BA406" s="43"/>
      <c r="BB406" s="43"/>
      <c r="BC406" s="43"/>
      <c r="BD406" s="43"/>
    </row>
    <row r="407" spans="1:56" ht="15.75" x14ac:dyDescent="0.25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43"/>
      <c r="AY407" s="43"/>
      <c r="AZ407" s="43"/>
      <c r="BA407" s="43"/>
      <c r="BB407" s="43"/>
      <c r="BC407" s="43"/>
      <c r="BD407" s="43"/>
    </row>
    <row r="408" spans="1:56" ht="15.75" x14ac:dyDescent="0.25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</row>
    <row r="409" spans="1:56" ht="15.75" x14ac:dyDescent="0.25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43"/>
      <c r="AY409" s="43"/>
      <c r="AZ409" s="43"/>
      <c r="BA409" s="43"/>
      <c r="BB409" s="43"/>
      <c r="BC409" s="43"/>
      <c r="BD409" s="43"/>
    </row>
    <row r="410" spans="1:56" ht="15.75" x14ac:dyDescent="0.25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</row>
    <row r="411" spans="1:56" ht="15.75" x14ac:dyDescent="0.25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43"/>
      <c r="AY411" s="43"/>
      <c r="AZ411" s="43"/>
      <c r="BA411" s="43"/>
      <c r="BB411" s="43"/>
      <c r="BC411" s="43"/>
      <c r="BD411" s="43"/>
    </row>
    <row r="412" spans="1:56" ht="15.75" x14ac:dyDescent="0.25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</row>
    <row r="413" spans="1:56" ht="15.75" x14ac:dyDescent="0.25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</row>
    <row r="414" spans="1:56" ht="15.75" x14ac:dyDescent="0.25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</row>
    <row r="415" spans="1:56" ht="15.75" x14ac:dyDescent="0.25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43"/>
      <c r="AY415" s="43"/>
      <c r="AZ415" s="43"/>
      <c r="BA415" s="43"/>
      <c r="BB415" s="43"/>
      <c r="BC415" s="43"/>
      <c r="BD415" s="43"/>
    </row>
    <row r="416" spans="1:56" ht="15.75" x14ac:dyDescent="0.25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  <c r="BC416" s="43"/>
      <c r="BD416" s="43"/>
    </row>
    <row r="417" spans="1:56" ht="15.75" x14ac:dyDescent="0.25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  <c r="BC417" s="43"/>
      <c r="BD417" s="43"/>
    </row>
    <row r="418" spans="1:56" ht="15.75" x14ac:dyDescent="0.25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</row>
    <row r="419" spans="1:56" ht="15.75" x14ac:dyDescent="0.25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</row>
    <row r="420" spans="1:56" ht="15.75" x14ac:dyDescent="0.25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43"/>
      <c r="AS420" s="43"/>
      <c r="AT420" s="43"/>
      <c r="AU420" s="43"/>
      <c r="AV420" s="43"/>
      <c r="AW420" s="43"/>
      <c r="AX420" s="43"/>
      <c r="AY420" s="43"/>
      <c r="AZ420" s="43"/>
      <c r="BA420" s="43"/>
      <c r="BB420" s="43"/>
      <c r="BC420" s="43"/>
      <c r="BD420" s="43"/>
    </row>
    <row r="421" spans="1:56" ht="15.75" x14ac:dyDescent="0.25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</row>
    <row r="422" spans="1:56" ht="15.75" x14ac:dyDescent="0.25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</row>
    <row r="423" spans="1:56" ht="15.75" x14ac:dyDescent="0.25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</row>
    <row r="424" spans="1:56" ht="15.75" x14ac:dyDescent="0.25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43"/>
      <c r="AR424" s="43"/>
      <c r="AS424" s="43"/>
      <c r="AT424" s="43"/>
      <c r="AU424" s="43"/>
      <c r="AV424" s="43"/>
      <c r="AW424" s="43"/>
      <c r="AX424" s="43"/>
      <c r="AY424" s="43"/>
      <c r="AZ424" s="43"/>
      <c r="BA424" s="43"/>
      <c r="BB424" s="43"/>
      <c r="BC424" s="43"/>
      <c r="BD424" s="43"/>
    </row>
    <row r="425" spans="1:56" ht="15.75" x14ac:dyDescent="0.25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43"/>
      <c r="AR425" s="43"/>
      <c r="AS425" s="43"/>
      <c r="AT425" s="43"/>
      <c r="AU425" s="43"/>
      <c r="AV425" s="43"/>
      <c r="AW425" s="43"/>
      <c r="AX425" s="43"/>
      <c r="AY425" s="43"/>
      <c r="AZ425" s="43"/>
      <c r="BA425" s="43"/>
      <c r="BB425" s="43"/>
      <c r="BC425" s="43"/>
      <c r="BD425" s="43"/>
    </row>
    <row r="426" spans="1:56" ht="15.75" x14ac:dyDescent="0.25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  <c r="BC426" s="43"/>
      <c r="BD426" s="43"/>
    </row>
    <row r="427" spans="1:56" ht="15.75" x14ac:dyDescent="0.25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43"/>
      <c r="AN427" s="43"/>
      <c r="AO427" s="43"/>
      <c r="AP427" s="43"/>
      <c r="AQ427" s="43"/>
      <c r="AR427" s="43"/>
      <c r="AS427" s="43"/>
      <c r="AT427" s="43"/>
      <c r="AU427" s="43"/>
      <c r="AV427" s="43"/>
      <c r="AW427" s="43"/>
      <c r="AX427" s="43"/>
      <c r="AY427" s="43"/>
      <c r="AZ427" s="43"/>
      <c r="BA427" s="43"/>
      <c r="BB427" s="43"/>
      <c r="BC427" s="43"/>
      <c r="BD427" s="43"/>
    </row>
    <row r="428" spans="1:56" ht="15.75" x14ac:dyDescent="0.25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  <c r="AM428" s="43"/>
      <c r="AN428" s="43"/>
      <c r="AO428" s="43"/>
      <c r="AP428" s="43"/>
      <c r="AQ428" s="43"/>
      <c r="AR428" s="43"/>
      <c r="AS428" s="43"/>
      <c r="AT428" s="43"/>
      <c r="AU428" s="43"/>
      <c r="AV428" s="43"/>
      <c r="AW428" s="43"/>
      <c r="AX428" s="43"/>
      <c r="AY428" s="43"/>
      <c r="AZ428" s="43"/>
      <c r="BA428" s="43"/>
      <c r="BB428" s="43"/>
      <c r="BC428" s="43"/>
      <c r="BD428" s="43"/>
    </row>
    <row r="429" spans="1:56" ht="15.75" x14ac:dyDescent="0.25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43"/>
      <c r="AN429" s="43"/>
      <c r="AO429" s="43"/>
      <c r="AP429" s="43"/>
      <c r="AQ429" s="43"/>
      <c r="AR429" s="43"/>
      <c r="AS429" s="43"/>
      <c r="AT429" s="43"/>
      <c r="AU429" s="43"/>
      <c r="AV429" s="43"/>
      <c r="AW429" s="43"/>
      <c r="AX429" s="43"/>
      <c r="AY429" s="43"/>
      <c r="AZ429" s="43"/>
      <c r="BA429" s="43"/>
      <c r="BB429" s="43"/>
      <c r="BC429" s="43"/>
      <c r="BD429" s="43"/>
    </row>
    <row r="430" spans="1:56" ht="15.75" x14ac:dyDescent="0.25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  <c r="AQ430" s="43"/>
      <c r="AR430" s="43"/>
      <c r="AS430" s="43"/>
      <c r="AT430" s="43"/>
      <c r="AU430" s="43"/>
      <c r="AV430" s="43"/>
      <c r="AW430" s="43"/>
      <c r="AX430" s="43"/>
      <c r="AY430" s="43"/>
      <c r="AZ430" s="43"/>
      <c r="BA430" s="43"/>
      <c r="BB430" s="43"/>
      <c r="BC430" s="43"/>
      <c r="BD430" s="43"/>
    </row>
    <row r="431" spans="1:56" ht="15.75" x14ac:dyDescent="0.25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43"/>
      <c r="AQ431" s="43"/>
      <c r="AR431" s="43"/>
      <c r="AS431" s="43"/>
      <c r="AT431" s="43"/>
      <c r="AU431" s="43"/>
      <c r="AV431" s="43"/>
      <c r="AW431" s="43"/>
      <c r="AX431" s="43"/>
      <c r="AY431" s="43"/>
      <c r="AZ431" s="43"/>
      <c r="BA431" s="43"/>
      <c r="BB431" s="43"/>
      <c r="BC431" s="43"/>
      <c r="BD431" s="43"/>
    </row>
    <row r="432" spans="1:56" ht="15.75" x14ac:dyDescent="0.25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43"/>
      <c r="AQ432" s="43"/>
      <c r="AR432" s="43"/>
      <c r="AS432" s="43"/>
      <c r="AT432" s="43"/>
      <c r="AU432" s="43"/>
      <c r="AV432" s="43"/>
      <c r="AW432" s="43"/>
      <c r="AX432" s="43"/>
      <c r="AY432" s="43"/>
      <c r="AZ432" s="43"/>
      <c r="BA432" s="43"/>
      <c r="BB432" s="43"/>
      <c r="BC432" s="43"/>
      <c r="BD432" s="43"/>
    </row>
    <row r="433" spans="1:56" ht="15.75" x14ac:dyDescent="0.25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43"/>
      <c r="AQ433" s="43"/>
      <c r="AR433" s="43"/>
      <c r="AS433" s="43"/>
      <c r="AT433" s="43"/>
      <c r="AU433" s="43"/>
      <c r="AV433" s="43"/>
      <c r="AW433" s="43"/>
      <c r="AX433" s="43"/>
      <c r="AY433" s="43"/>
      <c r="AZ433" s="43"/>
      <c r="BA433" s="43"/>
      <c r="BB433" s="43"/>
      <c r="BC433" s="43"/>
      <c r="BD433" s="43"/>
    </row>
  </sheetData>
  <sheetProtection password="CA33" sheet="1" objects="1" scenarios="1"/>
  <mergeCells count="79">
    <mergeCell ref="A27:B27"/>
    <mergeCell ref="C25:E25"/>
    <mergeCell ref="C26:E26"/>
    <mergeCell ref="C27:E27"/>
    <mergeCell ref="A28:B28"/>
    <mergeCell ref="C28:E28"/>
    <mergeCell ref="C20:E20"/>
    <mergeCell ref="A20:B20"/>
    <mergeCell ref="A29:B29"/>
    <mergeCell ref="C29:E29"/>
    <mergeCell ref="A3:D3"/>
    <mergeCell ref="A19:B19"/>
    <mergeCell ref="A15:B15"/>
    <mergeCell ref="A16:B16"/>
    <mergeCell ref="A17:B17"/>
    <mergeCell ref="C19:E19"/>
    <mergeCell ref="A18:E18"/>
    <mergeCell ref="C17:E17"/>
    <mergeCell ref="C15:E15"/>
    <mergeCell ref="A5:B5"/>
    <mergeCell ref="A25:B25"/>
    <mergeCell ref="A26:B26"/>
    <mergeCell ref="C44:E44"/>
    <mergeCell ref="C4:E4"/>
    <mergeCell ref="C5:E5"/>
    <mergeCell ref="C7:E7"/>
    <mergeCell ref="C8:E8"/>
    <mergeCell ref="C9:E9"/>
    <mergeCell ref="A6:E6"/>
    <mergeCell ref="A23:B23"/>
    <mergeCell ref="A24:B24"/>
    <mergeCell ref="A30:B30"/>
    <mergeCell ref="A31:B31"/>
    <mergeCell ref="C22:E22"/>
    <mergeCell ref="C31:E31"/>
    <mergeCell ref="A34:B34"/>
    <mergeCell ref="A32:E32"/>
    <mergeCell ref="C33:E33"/>
    <mergeCell ref="C45:E45"/>
    <mergeCell ref="C34:E34"/>
    <mergeCell ref="C35:E35"/>
    <mergeCell ref="A21:E21"/>
    <mergeCell ref="A10:B11"/>
    <mergeCell ref="C16:E16"/>
    <mergeCell ref="A12:E12"/>
    <mergeCell ref="C13:E13"/>
    <mergeCell ref="A14:E14"/>
    <mergeCell ref="A35:B35"/>
    <mergeCell ref="A33:B33"/>
    <mergeCell ref="A36:E36"/>
    <mergeCell ref="A22:B22"/>
    <mergeCell ref="C23:E23"/>
    <mergeCell ref="C24:E24"/>
    <mergeCell ref="C30:E30"/>
    <mergeCell ref="A48:B48"/>
    <mergeCell ref="A45:B45"/>
    <mergeCell ref="A46:B46"/>
    <mergeCell ref="C38:D38"/>
    <mergeCell ref="A47:B47"/>
    <mergeCell ref="A44:B44"/>
    <mergeCell ref="A37:B42"/>
    <mergeCell ref="C37:D37"/>
    <mergeCell ref="A43:E43"/>
    <mergeCell ref="C39:D39"/>
    <mergeCell ref="C40:D40"/>
    <mergeCell ref="C41:D41"/>
    <mergeCell ref="C42:D42"/>
    <mergeCell ref="C46:E46"/>
    <mergeCell ref="C47:E47"/>
    <mergeCell ref="C48:E48"/>
    <mergeCell ref="H10:J10"/>
    <mergeCell ref="H11:J11"/>
    <mergeCell ref="A13:B13"/>
    <mergeCell ref="A4:B4"/>
    <mergeCell ref="A8:B8"/>
    <mergeCell ref="A9:B9"/>
    <mergeCell ref="A7:B7"/>
    <mergeCell ref="D10:E10"/>
    <mergeCell ref="D11:E11"/>
  </mergeCells>
  <dataValidations count="1">
    <dataValidation showInputMessage="1" showErrorMessage="1" sqref="I4"/>
  </dataValidations>
  <pageMargins left="0.7" right="0.7" top="0.75" bottom="0.75" header="0.3" footer="0.3"/>
  <pageSetup orientation="portrait" horizontalDpi="4294967293" r:id="rId1"/>
  <drawing r:id="rId2"/>
  <legacyDrawing r:id="rId3"/>
  <controls>
    <mc:AlternateContent xmlns:mc="http://schemas.openxmlformats.org/markup-compatibility/2006">
      <mc:Choice Requires="x14">
        <control shapeId="3073" r:id="rId4" name="DTPicker1">
          <controlPr autoLine="0" autoPict="0" r:id="rId5">
            <anchor moveWithCells="1">
              <from>
                <xdr:col>4</xdr:col>
                <xdr:colOff>561975</xdr:colOff>
                <xdr:row>2</xdr:row>
                <xdr:rowOff>28575</xdr:rowOff>
              </from>
              <to>
                <xdr:col>4</xdr:col>
                <xdr:colOff>1514475</xdr:colOff>
                <xdr:row>2</xdr:row>
                <xdr:rowOff>276225</xdr:rowOff>
              </to>
            </anchor>
          </controlPr>
        </control>
      </mc:Choice>
      <mc:Fallback>
        <control shapeId="3073" r:id="rId4" name="DTPicker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errorStyle="information" showInputMessage="1" prompt="Seleccionar de la lista desplegable. En caso de ser diferente, introducirlo en la celda.">
          <x14:formula1>
            <xm:f>'LISTAS DESPLEGLABLES'!$A$3:$A$18</xm:f>
          </x14:formula1>
          <xm:sqref>C5:E5</xm:sqref>
        </x14:dataValidation>
        <x14:dataValidation type="list" allowBlank="1" showInputMessage="1" prompt="Seleccionar de la lista desplegable. En caso de ser diferente, introducirlo en la celda.">
          <x14:formula1>
            <xm:f>'LISTAS DESPLEGLABLES'!$A$22:$A$102</xm:f>
          </x14:formula1>
          <xm:sqref>C8:E8</xm:sqref>
        </x14:dataValidation>
        <x14:dataValidation type="list" allowBlank="1" showInputMessage="1" prompt="Seleccionar de la lista desplegable. En caso de ser diferente, introducirlo en la celda.">
          <x14:formula1>
            <xm:f>'LISTAS DESPLEGLABLES'!$A$105:$A$111</xm:f>
          </x14:formula1>
          <xm:sqref>C9:E9</xm:sqref>
        </x14:dataValidation>
        <x14:dataValidation type="list" allowBlank="1" showInputMessage="1" showErrorMessage="1" prompt="Seleccionar de la lista desplegable.">
          <x14:formula1>
            <xm:f>'LISTAS DESPLEGLABLES'!$A$119:$A$130</xm:f>
          </x14:formula1>
          <xm:sqref>C19:E19</xm:sqref>
        </x14:dataValidation>
        <x14:dataValidation type="list" allowBlank="1" showInputMessage="1" showErrorMessage="1" prompt="Seleccionar de la lista desplegable.">
          <x14:formula1>
            <xm:f>'LISTAS DESPLEGLABLES'!$A$134:$A$139</xm:f>
          </x14:formula1>
          <xm:sqref>C20:E20</xm:sqref>
        </x14:dataValidation>
        <x14:dataValidation type="list" allowBlank="1" showInputMessage="1" prompt="Seleccionar de la lista desplegable. En caso de ser diferente, introducirlo en la celda.">
          <x14:formula1>
            <xm:f>'LISTAS DESPLEGLABLES'!$A$143:$A$147</xm:f>
          </x14:formula1>
          <xm:sqref>C22:E22</xm:sqref>
        </x14:dataValidation>
        <x14:dataValidation type="list" allowBlank="1" showInputMessage="1" showErrorMessage="1" prompt="Seleccionar de lista desplegable.">
          <x14:formula1>
            <xm:f>'LISTAS DESPLEGLABLES'!$A$151:$A$152</xm:f>
          </x14:formula1>
          <xm:sqref>C23:E23</xm:sqref>
        </x14:dataValidation>
        <x14:dataValidation type="list" allowBlank="1" showInputMessage="1" prompt="Seleccionar de la lista desplegable. En caso de ser diferente, introducirlo en la celda.">
          <x14:formula1>
            <xm:f>'LISTAS DESPLEGLABLES'!$A$156:$A$176</xm:f>
          </x14:formula1>
          <xm:sqref>C30:E30</xm:sqref>
        </x14:dataValidation>
        <x14:dataValidation type="list" allowBlank="1" showInputMessage="1" showErrorMessage="1" prompt="Seleccionar de la lista desplegable.">
          <x14:formula1>
            <xm:f>'LISTAS DESPLEGLABLES'!$A$180:$A$185</xm:f>
          </x14:formula1>
          <xm:sqref>C29:E29</xm:sqref>
        </x14:dataValidation>
        <x14:dataValidation type="list" allowBlank="1" showInputMessage="1" prompt="Seleccionar de la lista desplegable. En caso de ser diferente, introducirlo en la celda.">
          <x14:formula1>
            <xm:f>'LISTAS DESPLEGLABLES'!$A$189:$A$211</xm:f>
          </x14:formula1>
          <xm:sqref>C33:E33</xm:sqref>
        </x14:dataValidation>
        <x14:dataValidation type="list" allowBlank="1" showInputMessage="1" prompt="Seleccionar de la lista desplegable. En caso de ser diferente, introducirlo en la celda.">
          <x14:formula1>
            <xm:f>'LISTAS DESPLEGLABLES'!$A$215:$A$218</xm:f>
          </x14:formula1>
          <xm:sqref>E38:E42</xm:sqref>
        </x14:dataValidation>
        <x14:dataValidation type="decimal" allowBlank="1" showInputMessage="1" showErrorMessage="1" error="Debe introducir un valor numérico.">
          <x14:formula1>
            <xm:f>'LISTAS DESPLEGLABLES'!F3</xm:f>
          </x14:formula1>
          <x14:formula2>
            <xm:f>'LISTAS DESPLEGLABLES'!F4</xm:f>
          </x14:formula2>
          <xm:sqref>C31:E31</xm:sqref>
        </x14:dataValidation>
        <x14:dataValidation type="decimal" allowBlank="1" showInputMessage="1" showErrorMessage="1" error="Debe introducir un valor numérico.">
          <x14:formula1>
            <xm:f>'LISTAS DESPLEGLABLES'!F3</xm:f>
          </x14:formula1>
          <x14:formula2>
            <xm:f>'LISTAS DESPLEGLABLES'!F4</xm:f>
          </x14:formula2>
          <xm:sqref>C34:E34</xm:sqref>
        </x14:dataValidation>
        <x14:dataValidation type="decimal" allowBlank="1" showInputMessage="1" showErrorMessage="1" error="Debe introducir un valor numérico.">
          <x14:formula1>
            <xm:f>'LISTAS DESPLEGLABLES'!F3</xm:f>
          </x14:formula1>
          <x14:formula2>
            <xm:f>'LISTAS DESPLEGLABLES'!F4</xm:f>
          </x14:formula2>
          <xm:sqref>C35:E35</xm:sqref>
        </x14:dataValidation>
        <x14:dataValidation type="decimal" allowBlank="1" showInputMessage="1" showErrorMessage="1" error="Debe introducir un valor numérico." prompt="Introducir la coordenada UTM X">
          <x14:formula1>
            <xm:f>'LISTAS DESPLEGLABLES'!F3</xm:f>
          </x14:formula1>
          <x14:formula2>
            <xm:f>'LISTAS DESPLEGLABLES'!F4</xm:f>
          </x14:formula2>
          <xm:sqref>D10:E10</xm:sqref>
        </x14:dataValidation>
        <x14:dataValidation type="whole" allowBlank="1" showInputMessage="1" showErrorMessage="1" error="Debe introducir un valor numérico." prompt="Introducir la coordenada UTM Y">
          <x14:formula1>
            <xm:f>'LISTAS DESPLEGLABLES'!F3</xm:f>
          </x14:formula1>
          <x14:formula2>
            <xm:f>'LISTAS DESPLEGLABLES'!F4</xm:f>
          </x14:formula2>
          <xm:sqref>D11:E11</xm:sqref>
        </x14:dataValidation>
        <x14:dataValidation type="decimal" allowBlank="1" showInputMessage="1" showErrorMessage="1" error="Debe introducir un valor numérico.">
          <x14:formula1>
            <xm:f>'LISTAS DESPLEGLABLES'!F3</xm:f>
          </x14:formula1>
          <x14:formula2>
            <xm:f>'LISTAS DESPLEGLABLES'!F4</xm:f>
          </x14:formula2>
          <xm:sqref>C13:E13</xm:sqref>
        </x14:dataValidation>
        <x14:dataValidation type="decimal" allowBlank="1" showInputMessage="1" showErrorMessage="1" error="Debe introducir un valor numérico.">
          <x14:formula1>
            <xm:f>'LISTAS DESPLEGLABLES'!F3</xm:f>
          </x14:formula1>
          <x14:formula2>
            <xm:f>'LISTAS DESPLEGLABLES'!F4</xm:f>
          </x14:formula2>
          <xm:sqref>C15:E15</xm:sqref>
        </x14:dataValidation>
        <x14:dataValidation type="decimal" allowBlank="1" showInputMessage="1" showErrorMessage="1" error="Debe introducir un valor numérico.">
          <x14:formula1>
            <xm:f>'LISTAS DESPLEGLABLES'!F3</xm:f>
          </x14:formula1>
          <x14:formula2>
            <xm:f>'LISTAS DESPLEGLABLES'!F4</xm:f>
          </x14:formula2>
          <xm:sqref>C16:E16</xm:sqref>
        </x14:dataValidation>
        <x14:dataValidation type="decimal" allowBlank="1" showInputMessage="1" showErrorMessage="1" error="Debe introducir un valor numérico">
          <x14:formula1>
            <xm:f>'LISTAS DESPLEGLABLES'!F3</xm:f>
          </x14:formula1>
          <x14:formula2>
            <xm:f>'LISTAS DESPLEGLABLES'!F4</xm:f>
          </x14:formula2>
          <xm:sqref>C17:E17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100" workbookViewId="0">
      <selection activeCell="I24" sqref="I24"/>
    </sheetView>
  </sheetViews>
  <sheetFormatPr baseColWidth="10" defaultRowHeight="15" x14ac:dyDescent="0.25"/>
  <cols>
    <col min="1" max="1" width="11.42578125" style="35"/>
    <col min="2" max="2" width="15.140625" style="35" customWidth="1"/>
    <col min="3" max="3" width="10" style="35" customWidth="1"/>
    <col min="4" max="6" width="11.42578125" style="35"/>
    <col min="7" max="7" width="11.42578125" style="35" customWidth="1"/>
    <col min="8" max="8" width="11.5703125" style="35" customWidth="1"/>
    <col min="9" max="9" width="11.85546875" style="35" bestFit="1" customWidth="1"/>
    <col min="10" max="16384" width="11.42578125" style="35"/>
  </cols>
  <sheetData>
    <row r="1" spans="1:12" x14ac:dyDescent="0.25">
      <c r="A1" s="34" t="s">
        <v>375</v>
      </c>
      <c r="B1" s="185">
        <f>CONTEXTO!C4</f>
        <v>0</v>
      </c>
      <c r="C1" s="186"/>
    </row>
    <row r="2" spans="1:12" x14ac:dyDescent="0.25">
      <c r="A2" s="34" t="s">
        <v>374</v>
      </c>
      <c r="B2" s="185">
        <f>CONTEXTO!C7</f>
        <v>0</v>
      </c>
      <c r="C2" s="186"/>
    </row>
    <row r="3" spans="1:12" ht="18.75" x14ac:dyDescent="0.3">
      <c r="A3" s="165" t="s">
        <v>18</v>
      </c>
      <c r="B3" s="122"/>
      <c r="C3" s="122"/>
      <c r="D3" s="122"/>
      <c r="E3" s="122"/>
      <c r="F3" s="122"/>
      <c r="G3" s="122"/>
      <c r="H3" s="122"/>
      <c r="I3" s="166"/>
      <c r="K3" s="42"/>
      <c r="L3" s="43" t="s">
        <v>321</v>
      </c>
    </row>
    <row r="4" spans="1:12" ht="32.25" x14ac:dyDescent="0.3">
      <c r="A4" s="121" t="s">
        <v>35</v>
      </c>
      <c r="B4" s="134"/>
      <c r="C4" s="134"/>
      <c r="D4" s="134"/>
      <c r="E4" s="134"/>
      <c r="F4" s="134"/>
      <c r="G4" s="134"/>
      <c r="H4" s="63" t="s">
        <v>71</v>
      </c>
      <c r="I4" s="64" t="e">
        <f>AVERAGE(I6)</f>
        <v>#DIV/0!</v>
      </c>
      <c r="K4" s="44"/>
      <c r="L4" s="43" t="s">
        <v>322</v>
      </c>
    </row>
    <row r="5" spans="1:12" ht="47.25" customHeight="1" x14ac:dyDescent="0.25">
      <c r="A5" s="168" t="s">
        <v>305</v>
      </c>
      <c r="B5" s="169"/>
      <c r="C5" s="173"/>
      <c r="D5" s="170"/>
      <c r="E5" s="171"/>
      <c r="F5" s="171"/>
      <c r="G5" s="171"/>
      <c r="H5" s="171"/>
      <c r="I5" s="172"/>
    </row>
    <row r="6" spans="1:12" ht="45" customHeight="1" x14ac:dyDescent="0.25">
      <c r="A6" s="168" t="s">
        <v>324</v>
      </c>
      <c r="B6" s="169"/>
      <c r="C6" s="169"/>
      <c r="D6" s="169"/>
      <c r="E6" s="169"/>
      <c r="F6" s="169"/>
      <c r="G6" s="173"/>
      <c r="H6" s="65" t="s">
        <v>27</v>
      </c>
      <c r="I6" s="27"/>
    </row>
    <row r="7" spans="1:12" ht="38.25" customHeight="1" x14ac:dyDescent="0.3">
      <c r="A7" s="121" t="s">
        <v>36</v>
      </c>
      <c r="B7" s="134"/>
      <c r="C7" s="134"/>
      <c r="D7" s="134"/>
      <c r="E7" s="134"/>
      <c r="F7" s="134"/>
      <c r="G7" s="134"/>
      <c r="H7" s="63" t="s">
        <v>71</v>
      </c>
      <c r="I7" s="66" t="e">
        <f>AVERAGE(I14:I15,I18)</f>
        <v>#DIV/0!</v>
      </c>
    </row>
    <row r="8" spans="1:12" ht="15.75" x14ac:dyDescent="0.25">
      <c r="A8" s="147" t="s">
        <v>39</v>
      </c>
      <c r="B8" s="148"/>
      <c r="C8" s="148"/>
      <c r="D8" s="148"/>
      <c r="E8" s="148"/>
      <c r="F8" s="148"/>
      <c r="G8" s="148"/>
      <c r="H8" s="148"/>
      <c r="I8" s="149"/>
    </row>
    <row r="9" spans="1:12" ht="17.25" customHeight="1" x14ac:dyDescent="0.25">
      <c r="A9" s="128" t="s">
        <v>23</v>
      </c>
      <c r="B9" s="129"/>
      <c r="C9" s="188"/>
      <c r="D9" s="158"/>
      <c r="E9" s="159"/>
      <c r="F9" s="159"/>
      <c r="G9" s="159"/>
      <c r="H9" s="159"/>
      <c r="I9" s="160"/>
    </row>
    <row r="10" spans="1:12" ht="17.25" customHeight="1" x14ac:dyDescent="0.25">
      <c r="A10" s="130"/>
      <c r="B10" s="131"/>
      <c r="C10" s="189"/>
      <c r="D10" s="158"/>
      <c r="E10" s="159"/>
      <c r="F10" s="159"/>
      <c r="G10" s="159"/>
      <c r="H10" s="159"/>
      <c r="I10" s="160"/>
    </row>
    <row r="11" spans="1:12" ht="16.5" customHeight="1" x14ac:dyDescent="0.25">
      <c r="A11" s="130"/>
      <c r="B11" s="131"/>
      <c r="C11" s="189"/>
      <c r="D11" s="158"/>
      <c r="E11" s="159"/>
      <c r="F11" s="159"/>
      <c r="G11" s="159"/>
      <c r="H11" s="159"/>
      <c r="I11" s="160"/>
    </row>
    <row r="12" spans="1:12" ht="17.25" customHeight="1" x14ac:dyDescent="0.25">
      <c r="A12" s="130"/>
      <c r="B12" s="131"/>
      <c r="C12" s="189"/>
      <c r="D12" s="158"/>
      <c r="E12" s="159"/>
      <c r="F12" s="159"/>
      <c r="G12" s="159"/>
      <c r="H12" s="159"/>
      <c r="I12" s="160"/>
    </row>
    <row r="13" spans="1:12" ht="18" customHeight="1" x14ac:dyDescent="0.25">
      <c r="A13" s="132"/>
      <c r="B13" s="133"/>
      <c r="C13" s="190"/>
      <c r="D13" s="158"/>
      <c r="E13" s="159"/>
      <c r="F13" s="159"/>
      <c r="G13" s="159"/>
      <c r="H13" s="159"/>
      <c r="I13" s="160"/>
    </row>
    <row r="14" spans="1:12" ht="45" customHeight="1" x14ac:dyDescent="0.25">
      <c r="A14" s="168" t="s">
        <v>325</v>
      </c>
      <c r="B14" s="169"/>
      <c r="C14" s="169"/>
      <c r="D14" s="169"/>
      <c r="E14" s="169"/>
      <c r="F14" s="169"/>
      <c r="G14" s="173"/>
      <c r="H14" s="65" t="s">
        <v>27</v>
      </c>
      <c r="I14" s="27"/>
    </row>
    <row r="15" spans="1:12" ht="45" customHeight="1" x14ac:dyDescent="0.25">
      <c r="A15" s="168" t="s">
        <v>323</v>
      </c>
      <c r="B15" s="169"/>
      <c r="C15" s="169"/>
      <c r="D15" s="169"/>
      <c r="E15" s="169"/>
      <c r="F15" s="169"/>
      <c r="G15" s="169"/>
      <c r="H15" s="65" t="s">
        <v>27</v>
      </c>
      <c r="I15" s="27"/>
    </row>
    <row r="16" spans="1:12" ht="15.75" x14ac:dyDescent="0.25">
      <c r="A16" s="147" t="s">
        <v>40</v>
      </c>
      <c r="B16" s="148"/>
      <c r="C16" s="148"/>
      <c r="D16" s="148"/>
      <c r="E16" s="148"/>
      <c r="F16" s="148"/>
      <c r="G16" s="148"/>
      <c r="H16" s="148"/>
      <c r="I16" s="149"/>
    </row>
    <row r="17" spans="1:9" ht="34.5" customHeight="1" x14ac:dyDescent="0.25">
      <c r="A17" s="174" t="s">
        <v>22</v>
      </c>
      <c r="B17" s="175"/>
      <c r="C17" s="176"/>
      <c r="D17" s="141"/>
      <c r="E17" s="142"/>
      <c r="F17" s="142"/>
      <c r="G17" s="142"/>
      <c r="H17" s="142"/>
      <c r="I17" s="143"/>
    </row>
    <row r="18" spans="1:9" ht="48.75" customHeight="1" x14ac:dyDescent="0.25">
      <c r="A18" s="168" t="s">
        <v>342</v>
      </c>
      <c r="B18" s="169"/>
      <c r="C18" s="169"/>
      <c r="D18" s="169"/>
      <c r="E18" s="169"/>
      <c r="F18" s="169"/>
      <c r="G18" s="173"/>
      <c r="H18" s="65" t="s">
        <v>27</v>
      </c>
      <c r="I18" s="27"/>
    </row>
    <row r="19" spans="1:9" ht="32.25" x14ac:dyDescent="0.3">
      <c r="A19" s="121" t="s">
        <v>37</v>
      </c>
      <c r="B19" s="134"/>
      <c r="C19" s="134"/>
      <c r="D19" s="134"/>
      <c r="E19" s="134"/>
      <c r="F19" s="134"/>
      <c r="G19" s="134"/>
      <c r="H19" s="63" t="s">
        <v>71</v>
      </c>
      <c r="I19" s="66">
        <f>+IF(D21+F21+D22+F22=0,1,IF(D21+F21+D22+F22=1,2,IF(D21+F21+D22+F22=2,3,IF(D21+F21+D22+F22=3,4,IF(D21+F21+D22+F22=4,5)))))</f>
        <v>1</v>
      </c>
    </row>
    <row r="20" spans="1:9" ht="30.75" customHeight="1" x14ac:dyDescent="0.25">
      <c r="A20" s="183" t="s">
        <v>326</v>
      </c>
      <c r="B20" s="183"/>
      <c r="C20" s="183"/>
      <c r="D20" s="187" t="s">
        <v>306</v>
      </c>
      <c r="E20" s="187"/>
      <c r="F20" s="187" t="s">
        <v>307</v>
      </c>
      <c r="G20" s="187"/>
      <c r="H20" s="177"/>
      <c r="I20" s="178"/>
    </row>
    <row r="21" spans="1:9" ht="18.75" customHeight="1" x14ac:dyDescent="0.25">
      <c r="A21" s="183" t="s">
        <v>308</v>
      </c>
      <c r="B21" s="183"/>
      <c r="C21" s="183"/>
      <c r="D21" s="184"/>
      <c r="E21" s="184"/>
      <c r="F21" s="184"/>
      <c r="G21" s="184"/>
      <c r="H21" s="179"/>
      <c r="I21" s="180"/>
    </row>
    <row r="22" spans="1:9" ht="18.75" customHeight="1" x14ac:dyDescent="0.25">
      <c r="A22" s="183" t="s">
        <v>309</v>
      </c>
      <c r="B22" s="183"/>
      <c r="C22" s="183"/>
      <c r="D22" s="184"/>
      <c r="E22" s="184"/>
      <c r="F22" s="184"/>
      <c r="G22" s="184"/>
      <c r="H22" s="181"/>
      <c r="I22" s="182"/>
    </row>
    <row r="23" spans="1:9" ht="32.25" x14ac:dyDescent="0.3">
      <c r="A23" s="121" t="s">
        <v>38</v>
      </c>
      <c r="B23" s="134"/>
      <c r="C23" s="134"/>
      <c r="D23" s="134"/>
      <c r="E23" s="134"/>
      <c r="F23" s="134"/>
      <c r="G23" s="134"/>
      <c r="H23" s="63" t="s">
        <v>71</v>
      </c>
      <c r="I23" s="64" t="e">
        <f>AVERAGE(I24)</f>
        <v>#DIV/0!</v>
      </c>
    </row>
    <row r="24" spans="1:9" ht="60.75" customHeight="1" x14ac:dyDescent="0.25">
      <c r="A24" s="168" t="s">
        <v>327</v>
      </c>
      <c r="B24" s="169"/>
      <c r="C24" s="169"/>
      <c r="D24" s="169"/>
      <c r="E24" s="169"/>
      <c r="F24" s="169"/>
      <c r="G24" s="169"/>
      <c r="H24" s="65" t="s">
        <v>27</v>
      </c>
      <c r="I24" s="27"/>
    </row>
  </sheetData>
  <sheetProtection password="CA33" sheet="1" objects="1" scenarios="1"/>
  <mergeCells count="34">
    <mergeCell ref="B1:C1"/>
    <mergeCell ref="B2:C2"/>
    <mergeCell ref="F20:G20"/>
    <mergeCell ref="D20:E20"/>
    <mergeCell ref="A20:C20"/>
    <mergeCell ref="A3:I3"/>
    <mergeCell ref="D9:I9"/>
    <mergeCell ref="D13:I13"/>
    <mergeCell ref="D12:I12"/>
    <mergeCell ref="D10:I10"/>
    <mergeCell ref="D11:I11"/>
    <mergeCell ref="A9:C13"/>
    <mergeCell ref="A21:C21"/>
    <mergeCell ref="A22:C22"/>
    <mergeCell ref="D21:E21"/>
    <mergeCell ref="D22:E22"/>
    <mergeCell ref="F21:G21"/>
    <mergeCell ref="F22:G22"/>
    <mergeCell ref="A24:G24"/>
    <mergeCell ref="A7:G7"/>
    <mergeCell ref="A4:G4"/>
    <mergeCell ref="A19:G19"/>
    <mergeCell ref="A23:G23"/>
    <mergeCell ref="D5:I5"/>
    <mergeCell ref="A6:G6"/>
    <mergeCell ref="A14:G14"/>
    <mergeCell ref="A18:G18"/>
    <mergeCell ref="A5:C5"/>
    <mergeCell ref="A16:I16"/>
    <mergeCell ref="A17:C17"/>
    <mergeCell ref="D17:I17"/>
    <mergeCell ref="A8:I8"/>
    <mergeCell ref="A15:G15"/>
    <mergeCell ref="H20:I22"/>
  </mergeCells>
  <pageMargins left="0.7" right="0.7" top="0.75" bottom="0.75" header="0.3" footer="0.3"/>
  <pageSetup scale="85" orientation="portrait" horizontalDpi="4294967293" r:id="rId1"/>
  <colBreaks count="1" manualBreakCount="1">
    <brk id="9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cionar de la lista desplegable.">
          <x14:formula1>
            <xm:f>'LISTAS DESPLEGLABLES'!$I$3:$I$7</xm:f>
          </x14:formula1>
          <xm:sqref>I6 I14:I15 I18 I24</xm:sqref>
        </x14:dataValidation>
        <x14:dataValidation type="list" allowBlank="1" showInputMessage="1" prompt="Seleccionar de la lista desplegable. En caso de ser diferente, introducirlo en la celda.">
          <x14:formula1>
            <xm:f>'LISTAS DESPLEGLABLES'!$A$222:$A$226</xm:f>
          </x14:formula1>
          <xm:sqref>D9:I13</xm:sqref>
        </x14:dataValidation>
        <x14:dataValidation type="list" allowBlank="1" showInputMessage="1" showErrorMessage="1" prompt="Seleccionar de la lista desplegable.">
          <x14:formula1>
            <xm:f>'LISTAS DESPLEGLABLES'!$K$3:$K$4</xm:f>
          </x14:formula1>
          <xm:sqref>D21:G22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Normal="100" zoomScaleSheetLayoutView="100" workbookViewId="0">
      <selection activeCell="E13" sqref="E13"/>
    </sheetView>
  </sheetViews>
  <sheetFormatPr baseColWidth="10" defaultRowHeight="15" x14ac:dyDescent="0.25"/>
  <cols>
    <col min="1" max="1" width="11.42578125" style="35"/>
    <col min="2" max="2" width="15" style="35" customWidth="1"/>
    <col min="3" max="3" width="30.85546875" style="35" customWidth="1"/>
    <col min="4" max="4" width="13.42578125" style="35" customWidth="1"/>
    <col min="5" max="16384" width="11.42578125" style="35"/>
  </cols>
  <sheetData>
    <row r="1" spans="1:8" x14ac:dyDescent="0.25">
      <c r="A1" s="34" t="s">
        <v>375</v>
      </c>
      <c r="B1" s="185">
        <f>CONTEXTO!C4</f>
        <v>0</v>
      </c>
      <c r="C1" s="186"/>
    </row>
    <row r="2" spans="1:8" x14ac:dyDescent="0.25">
      <c r="A2" s="34" t="s">
        <v>374</v>
      </c>
      <c r="B2" s="185">
        <f>CONTEXTO!C7</f>
        <v>0</v>
      </c>
      <c r="C2" s="186"/>
    </row>
    <row r="3" spans="1:8" ht="18.75" x14ac:dyDescent="0.3">
      <c r="A3" s="165" t="s">
        <v>24</v>
      </c>
      <c r="B3" s="122"/>
      <c r="C3" s="122"/>
      <c r="D3" s="122"/>
      <c r="E3" s="166"/>
      <c r="G3" s="42"/>
      <c r="H3" s="43" t="s">
        <v>321</v>
      </c>
    </row>
    <row r="4" spans="1:8" ht="32.25" x14ac:dyDescent="0.3">
      <c r="A4" s="121" t="s">
        <v>41</v>
      </c>
      <c r="B4" s="134"/>
      <c r="C4" s="135"/>
      <c r="D4" s="63" t="s">
        <v>71</v>
      </c>
      <c r="E4" s="64" t="e">
        <f>AVERAGE(E8,E10:E13,E18,E20:E23,E28,E30:E33,E38,E40:E43,E48,E50:E53)</f>
        <v>#DIV/0!</v>
      </c>
      <c r="G4" s="44"/>
      <c r="H4" s="43" t="s">
        <v>322</v>
      </c>
    </row>
    <row r="5" spans="1:8" ht="17.25" customHeight="1" x14ac:dyDescent="0.25">
      <c r="A5" s="191" t="s">
        <v>26</v>
      </c>
      <c r="B5" s="192"/>
      <c r="C5" s="192"/>
      <c r="D5" s="192"/>
      <c r="E5" s="193"/>
    </row>
    <row r="6" spans="1:8" ht="17.25" customHeight="1" x14ac:dyDescent="0.25">
      <c r="A6" s="67" t="s">
        <v>360</v>
      </c>
      <c r="B6" s="200">
        <f>CONTEXTO!C24</f>
        <v>0</v>
      </c>
      <c r="C6" s="200"/>
      <c r="D6" s="200"/>
      <c r="E6" s="201"/>
    </row>
    <row r="7" spans="1:8" ht="15.75" customHeight="1" x14ac:dyDescent="0.25">
      <c r="A7" s="197" t="s">
        <v>89</v>
      </c>
      <c r="B7" s="198"/>
      <c r="C7" s="198"/>
      <c r="D7" s="198"/>
      <c r="E7" s="199"/>
    </row>
    <row r="8" spans="1:8" ht="33" customHeight="1" x14ac:dyDescent="0.25">
      <c r="A8" s="194" t="s">
        <v>328</v>
      </c>
      <c r="B8" s="195"/>
      <c r="C8" s="196"/>
      <c r="D8" s="65" t="s">
        <v>73</v>
      </c>
      <c r="E8" s="27"/>
    </row>
    <row r="9" spans="1:8" ht="15.75" customHeight="1" x14ac:dyDescent="0.25">
      <c r="A9" s="147" t="s">
        <v>90</v>
      </c>
      <c r="B9" s="148"/>
      <c r="C9" s="148"/>
      <c r="D9" s="148"/>
      <c r="E9" s="149"/>
    </row>
    <row r="10" spans="1:8" ht="32.25" customHeight="1" x14ac:dyDescent="0.25">
      <c r="A10" s="168" t="s">
        <v>329</v>
      </c>
      <c r="B10" s="169"/>
      <c r="C10" s="173"/>
      <c r="D10" s="65" t="s">
        <v>73</v>
      </c>
      <c r="E10" s="27"/>
    </row>
    <row r="11" spans="1:8" ht="33" customHeight="1" x14ac:dyDescent="0.25">
      <c r="A11" s="183" t="s">
        <v>359</v>
      </c>
      <c r="B11" s="183"/>
      <c r="C11" s="183"/>
      <c r="D11" s="65" t="s">
        <v>73</v>
      </c>
      <c r="E11" s="27"/>
    </row>
    <row r="12" spans="1:8" ht="33.75" customHeight="1" x14ac:dyDescent="0.25">
      <c r="A12" s="183" t="s">
        <v>351</v>
      </c>
      <c r="B12" s="183"/>
      <c r="C12" s="183"/>
      <c r="D12" s="65" t="s">
        <v>73</v>
      </c>
      <c r="E12" s="27"/>
    </row>
    <row r="13" spans="1:8" ht="33" customHeight="1" x14ac:dyDescent="0.25">
      <c r="A13" s="183" t="s">
        <v>330</v>
      </c>
      <c r="B13" s="183"/>
      <c r="C13" s="183"/>
      <c r="D13" s="65" t="s">
        <v>73</v>
      </c>
      <c r="E13" s="27"/>
    </row>
    <row r="16" spans="1:8" ht="15.75" x14ac:dyDescent="0.25">
      <c r="A16" s="67" t="s">
        <v>361</v>
      </c>
      <c r="B16" s="200">
        <f>CONTEXTO!C25</f>
        <v>0</v>
      </c>
      <c r="C16" s="200"/>
      <c r="D16" s="200"/>
      <c r="E16" s="201"/>
    </row>
    <row r="17" spans="1:5" ht="15.75" x14ac:dyDescent="0.25">
      <c r="A17" s="197" t="s">
        <v>89</v>
      </c>
      <c r="B17" s="198"/>
      <c r="C17" s="198"/>
      <c r="D17" s="198"/>
      <c r="E17" s="199"/>
    </row>
    <row r="18" spans="1:5" ht="29.25" customHeight="1" x14ac:dyDescent="0.25">
      <c r="A18" s="194" t="s">
        <v>328</v>
      </c>
      <c r="B18" s="195"/>
      <c r="C18" s="196"/>
      <c r="D18" s="65" t="s">
        <v>73</v>
      </c>
      <c r="E18" s="27"/>
    </row>
    <row r="19" spans="1:5" ht="15.75" x14ac:dyDescent="0.25">
      <c r="A19" s="147" t="s">
        <v>90</v>
      </c>
      <c r="B19" s="148"/>
      <c r="C19" s="148"/>
      <c r="D19" s="148"/>
      <c r="E19" s="149"/>
    </row>
    <row r="20" spans="1:5" ht="30.75" customHeight="1" x14ac:dyDescent="0.25">
      <c r="A20" s="168" t="s">
        <v>329</v>
      </c>
      <c r="B20" s="169"/>
      <c r="C20" s="173"/>
      <c r="D20" s="65" t="s">
        <v>73</v>
      </c>
      <c r="E20" s="27"/>
    </row>
    <row r="21" spans="1:5" ht="31.5" customHeight="1" x14ac:dyDescent="0.25">
      <c r="A21" s="183" t="s">
        <v>359</v>
      </c>
      <c r="B21" s="183"/>
      <c r="C21" s="183"/>
      <c r="D21" s="65" t="s">
        <v>73</v>
      </c>
      <c r="E21" s="27"/>
    </row>
    <row r="22" spans="1:5" ht="28.5" customHeight="1" x14ac:dyDescent="0.25">
      <c r="A22" s="183" t="s">
        <v>351</v>
      </c>
      <c r="B22" s="183"/>
      <c r="C22" s="183"/>
      <c r="D22" s="65" t="s">
        <v>73</v>
      </c>
      <c r="E22" s="27"/>
    </row>
    <row r="23" spans="1:5" ht="30" customHeight="1" x14ac:dyDescent="0.25">
      <c r="A23" s="183" t="s">
        <v>330</v>
      </c>
      <c r="B23" s="183"/>
      <c r="C23" s="183"/>
      <c r="D23" s="65" t="s">
        <v>73</v>
      </c>
      <c r="E23" s="27"/>
    </row>
    <row r="26" spans="1:5" ht="15.75" x14ac:dyDescent="0.25">
      <c r="A26" s="67" t="s">
        <v>362</v>
      </c>
      <c r="B26" s="200">
        <f>CONTEXTO!C26</f>
        <v>0</v>
      </c>
      <c r="C26" s="200"/>
      <c r="D26" s="200"/>
      <c r="E26" s="201"/>
    </row>
    <row r="27" spans="1:5" ht="15.75" x14ac:dyDescent="0.25">
      <c r="A27" s="197" t="s">
        <v>89</v>
      </c>
      <c r="B27" s="198"/>
      <c r="C27" s="198"/>
      <c r="D27" s="198"/>
      <c r="E27" s="199"/>
    </row>
    <row r="28" spans="1:5" ht="30" customHeight="1" x14ac:dyDescent="0.25">
      <c r="A28" s="194" t="s">
        <v>328</v>
      </c>
      <c r="B28" s="195"/>
      <c r="C28" s="196"/>
      <c r="D28" s="65" t="s">
        <v>73</v>
      </c>
      <c r="E28" s="27"/>
    </row>
    <row r="29" spans="1:5" ht="15.75" x14ac:dyDescent="0.25">
      <c r="A29" s="147" t="s">
        <v>90</v>
      </c>
      <c r="B29" s="148"/>
      <c r="C29" s="148"/>
      <c r="D29" s="148"/>
      <c r="E29" s="149"/>
    </row>
    <row r="30" spans="1:5" ht="29.25" customHeight="1" x14ac:dyDescent="0.25">
      <c r="A30" s="168" t="s">
        <v>329</v>
      </c>
      <c r="B30" s="169"/>
      <c r="C30" s="173"/>
      <c r="D30" s="65" t="s">
        <v>73</v>
      </c>
      <c r="E30" s="27"/>
    </row>
    <row r="31" spans="1:5" ht="29.25" customHeight="1" x14ac:dyDescent="0.25">
      <c r="A31" s="183" t="s">
        <v>359</v>
      </c>
      <c r="B31" s="183"/>
      <c r="C31" s="183"/>
      <c r="D31" s="65" t="s">
        <v>73</v>
      </c>
      <c r="E31" s="27"/>
    </row>
    <row r="32" spans="1:5" ht="30" customHeight="1" x14ac:dyDescent="0.25">
      <c r="A32" s="183" t="s">
        <v>351</v>
      </c>
      <c r="B32" s="183"/>
      <c r="C32" s="183"/>
      <c r="D32" s="65" t="s">
        <v>73</v>
      </c>
      <c r="E32" s="27"/>
    </row>
    <row r="33" spans="1:5" ht="30" customHeight="1" x14ac:dyDescent="0.25">
      <c r="A33" s="183" t="s">
        <v>330</v>
      </c>
      <c r="B33" s="183"/>
      <c r="C33" s="183"/>
      <c r="D33" s="65" t="s">
        <v>73</v>
      </c>
      <c r="E33" s="27"/>
    </row>
    <row r="36" spans="1:5" ht="15.75" x14ac:dyDescent="0.25">
      <c r="A36" s="67" t="s">
        <v>363</v>
      </c>
      <c r="B36" s="200">
        <f>CONTEXTO!C27</f>
        <v>0</v>
      </c>
      <c r="C36" s="200"/>
      <c r="D36" s="200"/>
      <c r="E36" s="201"/>
    </row>
    <row r="37" spans="1:5" ht="15.75" x14ac:dyDescent="0.25">
      <c r="A37" s="197" t="s">
        <v>89</v>
      </c>
      <c r="B37" s="198"/>
      <c r="C37" s="198"/>
      <c r="D37" s="198"/>
      <c r="E37" s="199"/>
    </row>
    <row r="38" spans="1:5" ht="30" customHeight="1" x14ac:dyDescent="0.25">
      <c r="A38" s="194" t="s">
        <v>328</v>
      </c>
      <c r="B38" s="195"/>
      <c r="C38" s="196"/>
      <c r="D38" s="65" t="s">
        <v>73</v>
      </c>
      <c r="E38" s="27"/>
    </row>
    <row r="39" spans="1:5" ht="15.75" x14ac:dyDescent="0.25">
      <c r="A39" s="147" t="s">
        <v>90</v>
      </c>
      <c r="B39" s="148"/>
      <c r="C39" s="148"/>
      <c r="D39" s="148"/>
      <c r="E39" s="149"/>
    </row>
    <row r="40" spans="1:5" ht="29.25" customHeight="1" x14ac:dyDescent="0.25">
      <c r="A40" s="168" t="s">
        <v>329</v>
      </c>
      <c r="B40" s="169"/>
      <c r="C40" s="173"/>
      <c r="D40" s="65" t="s">
        <v>73</v>
      </c>
      <c r="E40" s="27"/>
    </row>
    <row r="41" spans="1:5" ht="30" customHeight="1" x14ac:dyDescent="0.25">
      <c r="A41" s="183" t="s">
        <v>359</v>
      </c>
      <c r="B41" s="183"/>
      <c r="C41" s="183"/>
      <c r="D41" s="65" t="s">
        <v>73</v>
      </c>
      <c r="E41" s="27"/>
    </row>
    <row r="42" spans="1:5" ht="29.25" customHeight="1" x14ac:dyDescent="0.25">
      <c r="A42" s="183" t="s">
        <v>351</v>
      </c>
      <c r="B42" s="183"/>
      <c r="C42" s="183"/>
      <c r="D42" s="65" t="s">
        <v>73</v>
      </c>
      <c r="E42" s="27"/>
    </row>
    <row r="43" spans="1:5" ht="30" customHeight="1" x14ac:dyDescent="0.25">
      <c r="A43" s="183" t="s">
        <v>330</v>
      </c>
      <c r="B43" s="183"/>
      <c r="C43" s="183"/>
      <c r="D43" s="65" t="s">
        <v>73</v>
      </c>
      <c r="E43" s="27"/>
    </row>
    <row r="46" spans="1:5" ht="15.75" x14ac:dyDescent="0.25">
      <c r="A46" s="67" t="s">
        <v>365</v>
      </c>
      <c r="B46" s="200">
        <f>CONTEXTO!C28</f>
        <v>0</v>
      </c>
      <c r="C46" s="200"/>
      <c r="D46" s="200"/>
      <c r="E46" s="201"/>
    </row>
    <row r="47" spans="1:5" ht="15.75" x14ac:dyDescent="0.25">
      <c r="A47" s="197" t="s">
        <v>89</v>
      </c>
      <c r="B47" s="198"/>
      <c r="C47" s="198"/>
      <c r="D47" s="198"/>
      <c r="E47" s="199"/>
    </row>
    <row r="48" spans="1:5" ht="30.75" customHeight="1" x14ac:dyDescent="0.25">
      <c r="A48" s="194" t="s">
        <v>328</v>
      </c>
      <c r="B48" s="195"/>
      <c r="C48" s="196"/>
      <c r="D48" s="65" t="s">
        <v>73</v>
      </c>
      <c r="E48" s="27"/>
    </row>
    <row r="49" spans="1:5" ht="15.75" x14ac:dyDescent="0.25">
      <c r="A49" s="147" t="s">
        <v>90</v>
      </c>
      <c r="B49" s="148"/>
      <c r="C49" s="148"/>
      <c r="D49" s="148"/>
      <c r="E49" s="149"/>
    </row>
    <row r="50" spans="1:5" ht="30.75" customHeight="1" x14ac:dyDescent="0.25">
      <c r="A50" s="168" t="s">
        <v>329</v>
      </c>
      <c r="B50" s="169"/>
      <c r="C50" s="173"/>
      <c r="D50" s="65" t="s">
        <v>73</v>
      </c>
      <c r="E50" s="27"/>
    </row>
    <row r="51" spans="1:5" ht="30.75" customHeight="1" x14ac:dyDescent="0.25">
      <c r="A51" s="183" t="s">
        <v>359</v>
      </c>
      <c r="B51" s="183"/>
      <c r="C51" s="183"/>
      <c r="D51" s="65" t="s">
        <v>73</v>
      </c>
      <c r="E51" s="27"/>
    </row>
    <row r="52" spans="1:5" ht="31.5" customHeight="1" x14ac:dyDescent="0.25">
      <c r="A52" s="183" t="s">
        <v>351</v>
      </c>
      <c r="B52" s="183"/>
      <c r="C52" s="183"/>
      <c r="D52" s="65" t="s">
        <v>73</v>
      </c>
      <c r="E52" s="27"/>
    </row>
    <row r="53" spans="1:5" ht="31.5" customHeight="1" x14ac:dyDescent="0.25">
      <c r="A53" s="183" t="s">
        <v>330</v>
      </c>
      <c r="B53" s="183"/>
      <c r="C53" s="183"/>
      <c r="D53" s="65" t="s">
        <v>73</v>
      </c>
      <c r="E53" s="27"/>
    </row>
  </sheetData>
  <sheetProtection password="CA33" sheet="1" objects="1" scenarios="1"/>
  <mergeCells count="45">
    <mergeCell ref="B1:C1"/>
    <mergeCell ref="B2:C2"/>
    <mergeCell ref="A50:C50"/>
    <mergeCell ref="A51:C51"/>
    <mergeCell ref="A52:C52"/>
    <mergeCell ref="A38:C38"/>
    <mergeCell ref="A39:E39"/>
    <mergeCell ref="A40:C40"/>
    <mergeCell ref="A41:C41"/>
    <mergeCell ref="A42:C42"/>
    <mergeCell ref="A31:C31"/>
    <mergeCell ref="A32:C32"/>
    <mergeCell ref="A33:C33"/>
    <mergeCell ref="B36:E36"/>
    <mergeCell ref="A37:E37"/>
    <mergeCell ref="B26:E26"/>
    <mergeCell ref="A53:C53"/>
    <mergeCell ref="A43:C43"/>
    <mergeCell ref="B46:E46"/>
    <mergeCell ref="A47:E47"/>
    <mergeCell ref="A48:C48"/>
    <mergeCell ref="A49:E49"/>
    <mergeCell ref="A27:E27"/>
    <mergeCell ref="A28:C28"/>
    <mergeCell ref="A29:E29"/>
    <mergeCell ref="A30:C30"/>
    <mergeCell ref="A21:C21"/>
    <mergeCell ref="A22:C22"/>
    <mergeCell ref="A23:C23"/>
    <mergeCell ref="B16:E16"/>
    <mergeCell ref="A17:E17"/>
    <mergeCell ref="A18:C18"/>
    <mergeCell ref="A19:E19"/>
    <mergeCell ref="A20:C20"/>
    <mergeCell ref="A3:E3"/>
    <mergeCell ref="A5:E5"/>
    <mergeCell ref="A4:C4"/>
    <mergeCell ref="A8:C8"/>
    <mergeCell ref="A13:C13"/>
    <mergeCell ref="A12:C12"/>
    <mergeCell ref="A10:C10"/>
    <mergeCell ref="A11:C11"/>
    <mergeCell ref="A7:E7"/>
    <mergeCell ref="A9:E9"/>
    <mergeCell ref="B6:E6"/>
  </mergeCells>
  <pageMargins left="0.7" right="0.7" top="0.75" bottom="0.75" header="0.3" footer="0.3"/>
  <pageSetup scale="92" orientation="portrait" horizontalDpi="4294967293" r:id="rId1"/>
  <rowBreaks count="1" manualBreakCount="1">
    <brk id="33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ar de la lista desplegable.">
          <x14:formula1>
            <xm:f>'LISTAS DESPLEGLABLES'!$M$3:$M$4</xm:f>
          </x14:formula1>
          <xm:sqref>E8 E10:E13 E18 E20:E23 E28 E30:E33 E38 E40:E43 E48 E50:E53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zoomScaleNormal="100" zoomScaleSheetLayoutView="100" workbookViewId="0">
      <selection activeCell="E80" sqref="E80"/>
    </sheetView>
  </sheetViews>
  <sheetFormatPr baseColWidth="10" defaultRowHeight="15" x14ac:dyDescent="0.25"/>
  <cols>
    <col min="1" max="1" width="23.5703125" style="35" customWidth="1"/>
    <col min="2" max="2" width="11.42578125" style="35" customWidth="1"/>
    <col min="3" max="3" width="31.5703125" style="35" customWidth="1"/>
    <col min="4" max="4" width="12.42578125" style="35" customWidth="1"/>
    <col min="5" max="5" width="12.5703125" style="35" bestFit="1" customWidth="1"/>
    <col min="6" max="16384" width="11.42578125" style="35"/>
  </cols>
  <sheetData>
    <row r="1" spans="1:8" x14ac:dyDescent="0.25">
      <c r="A1" s="34" t="s">
        <v>375</v>
      </c>
      <c r="B1" s="185">
        <f>CONTEXTO!C4</f>
        <v>0</v>
      </c>
      <c r="C1" s="186"/>
    </row>
    <row r="2" spans="1:8" x14ac:dyDescent="0.25">
      <c r="A2" s="34" t="s">
        <v>374</v>
      </c>
      <c r="B2" s="185">
        <f>CONTEXTO!C7</f>
        <v>0</v>
      </c>
      <c r="C2" s="186"/>
    </row>
    <row r="3" spans="1:8" ht="18.75" x14ac:dyDescent="0.3">
      <c r="A3" s="165" t="s">
        <v>28</v>
      </c>
      <c r="B3" s="122"/>
      <c r="C3" s="122"/>
      <c r="D3" s="122"/>
      <c r="E3" s="166"/>
      <c r="G3" s="42"/>
      <c r="H3" s="43" t="s">
        <v>321</v>
      </c>
    </row>
    <row r="4" spans="1:8" ht="17.25" x14ac:dyDescent="0.3">
      <c r="A4" s="121" t="s">
        <v>42</v>
      </c>
      <c r="B4" s="134"/>
      <c r="C4" s="134"/>
      <c r="D4" s="134"/>
      <c r="E4" s="135"/>
      <c r="G4" s="44"/>
      <c r="H4" s="43" t="s">
        <v>322</v>
      </c>
    </row>
    <row r="5" spans="1:8" ht="49.5" customHeight="1" x14ac:dyDescent="0.3">
      <c r="A5" s="209" t="s">
        <v>341</v>
      </c>
      <c r="B5" s="210"/>
      <c r="C5" s="210"/>
      <c r="D5" s="63" t="s">
        <v>71</v>
      </c>
      <c r="E5" s="66" t="e">
        <f>+IF(E6=0,1,IF(E6&lt;500,2,IF(E6&lt;1001,3,IF(E6&lt;=1500,4,IF(E6&gt;1500,5)))))</f>
        <v>#DIV/0!</v>
      </c>
    </row>
    <row r="6" spans="1:8" ht="15.75" customHeight="1" x14ac:dyDescent="0.25">
      <c r="A6" s="206" t="s">
        <v>112</v>
      </c>
      <c r="B6" s="207"/>
      <c r="C6" s="207"/>
      <c r="D6" s="208"/>
      <c r="E6" s="68" t="e">
        <f>+E7/CONTEXTO!C16</f>
        <v>#DIV/0!</v>
      </c>
    </row>
    <row r="7" spans="1:8" ht="16.5" customHeight="1" x14ac:dyDescent="0.25">
      <c r="A7" s="206" t="s">
        <v>82</v>
      </c>
      <c r="B7" s="207"/>
      <c r="C7" s="207"/>
      <c r="D7" s="208"/>
      <c r="E7" s="69">
        <f>SUM(E8,E19)</f>
        <v>0</v>
      </c>
    </row>
    <row r="8" spans="1:8" ht="18.75" customHeight="1" x14ac:dyDescent="0.3">
      <c r="A8" s="203" t="s">
        <v>81</v>
      </c>
      <c r="B8" s="210"/>
      <c r="C8" s="210"/>
      <c r="D8" s="70" t="s">
        <v>117</v>
      </c>
      <c r="E8" s="71">
        <f>SUM(E10:E11,E13:E18)</f>
        <v>0</v>
      </c>
    </row>
    <row r="9" spans="1:8" ht="15.75" x14ac:dyDescent="0.25">
      <c r="A9" s="147" t="s">
        <v>46</v>
      </c>
      <c r="B9" s="148"/>
      <c r="C9" s="149"/>
      <c r="D9" s="72" t="s">
        <v>110</v>
      </c>
      <c r="E9" s="72" t="s">
        <v>111</v>
      </c>
    </row>
    <row r="10" spans="1:8" ht="15.75" x14ac:dyDescent="0.25">
      <c r="A10" s="163" t="s">
        <v>44</v>
      </c>
      <c r="B10" s="202"/>
      <c r="C10" s="164"/>
      <c r="D10" s="28">
        <v>0</v>
      </c>
      <c r="E10" s="71">
        <f>+D10/500</f>
        <v>0</v>
      </c>
    </row>
    <row r="11" spans="1:8" ht="15.75" x14ac:dyDescent="0.25">
      <c r="A11" s="163" t="s">
        <v>45</v>
      </c>
      <c r="B11" s="202"/>
      <c r="C11" s="164"/>
      <c r="D11" s="28">
        <v>0</v>
      </c>
      <c r="E11" s="71">
        <f>+D11/500</f>
        <v>0</v>
      </c>
    </row>
    <row r="12" spans="1:8" ht="15.75" x14ac:dyDescent="0.25">
      <c r="A12" s="147" t="s">
        <v>52</v>
      </c>
      <c r="B12" s="148"/>
      <c r="C12" s="148"/>
      <c r="D12" s="148"/>
      <c r="E12" s="149"/>
    </row>
    <row r="13" spans="1:8" ht="15.75" x14ac:dyDescent="0.25">
      <c r="A13" s="163" t="s">
        <v>47</v>
      </c>
      <c r="B13" s="202"/>
      <c r="C13" s="164"/>
      <c r="D13" s="28">
        <v>0</v>
      </c>
      <c r="E13" s="71">
        <f>+D13/500</f>
        <v>0</v>
      </c>
    </row>
    <row r="14" spans="1:8" ht="15.75" x14ac:dyDescent="0.25">
      <c r="A14" s="163" t="s">
        <v>48</v>
      </c>
      <c r="B14" s="202"/>
      <c r="C14" s="164"/>
      <c r="D14" s="28">
        <v>0</v>
      </c>
      <c r="E14" s="71">
        <f t="shared" ref="E14:E28" si="0">+D14/500</f>
        <v>0</v>
      </c>
    </row>
    <row r="15" spans="1:8" ht="15.75" x14ac:dyDescent="0.25">
      <c r="A15" s="163" t="s">
        <v>49</v>
      </c>
      <c r="B15" s="202"/>
      <c r="C15" s="164"/>
      <c r="D15" s="28">
        <v>0</v>
      </c>
      <c r="E15" s="71">
        <f t="shared" si="0"/>
        <v>0</v>
      </c>
    </row>
    <row r="16" spans="1:8" ht="15.75" x14ac:dyDescent="0.25">
      <c r="A16" s="163" t="s">
        <v>50</v>
      </c>
      <c r="B16" s="202"/>
      <c r="C16" s="164"/>
      <c r="D16" s="28">
        <v>0</v>
      </c>
      <c r="E16" s="71">
        <f t="shared" si="0"/>
        <v>0</v>
      </c>
    </row>
    <row r="17" spans="1:5" ht="17.25" customHeight="1" x14ac:dyDescent="0.25">
      <c r="A17" s="168" t="s">
        <v>331</v>
      </c>
      <c r="B17" s="169"/>
      <c r="C17" s="173"/>
      <c r="D17" s="28">
        <v>0</v>
      </c>
      <c r="E17" s="71">
        <f t="shared" si="0"/>
        <v>0</v>
      </c>
    </row>
    <row r="18" spans="1:5" ht="15.75" x14ac:dyDescent="0.25">
      <c r="A18" s="163" t="s">
        <v>51</v>
      </c>
      <c r="B18" s="202"/>
      <c r="C18" s="164"/>
      <c r="D18" s="28">
        <v>0</v>
      </c>
      <c r="E18" s="71">
        <f t="shared" si="0"/>
        <v>0</v>
      </c>
    </row>
    <row r="19" spans="1:5" ht="19.5" customHeight="1" x14ac:dyDescent="0.25">
      <c r="A19" s="203" t="s">
        <v>84</v>
      </c>
      <c r="B19" s="204"/>
      <c r="C19" s="205"/>
      <c r="D19" s="70" t="s">
        <v>117</v>
      </c>
      <c r="E19" s="71">
        <f>SUM(E20:E28)</f>
        <v>0</v>
      </c>
    </row>
    <row r="20" spans="1:5" ht="15.75" x14ac:dyDescent="0.25">
      <c r="A20" s="163" t="s">
        <v>56</v>
      </c>
      <c r="B20" s="202"/>
      <c r="C20" s="164"/>
      <c r="D20" s="28">
        <v>0</v>
      </c>
      <c r="E20" s="71">
        <f t="shared" si="0"/>
        <v>0</v>
      </c>
    </row>
    <row r="21" spans="1:5" ht="15.75" x14ac:dyDescent="0.25">
      <c r="A21" s="163" t="s">
        <v>47</v>
      </c>
      <c r="B21" s="202"/>
      <c r="C21" s="164"/>
      <c r="D21" s="28"/>
      <c r="E21" s="71">
        <f t="shared" si="0"/>
        <v>0</v>
      </c>
    </row>
    <row r="22" spans="1:5" ht="15.75" x14ac:dyDescent="0.25">
      <c r="A22" s="163" t="s">
        <v>53</v>
      </c>
      <c r="B22" s="202"/>
      <c r="C22" s="164"/>
      <c r="D22" s="28">
        <v>0</v>
      </c>
      <c r="E22" s="71">
        <f t="shared" si="0"/>
        <v>0</v>
      </c>
    </row>
    <row r="23" spans="1:5" ht="15.75" x14ac:dyDescent="0.25">
      <c r="A23" s="163" t="s">
        <v>51</v>
      </c>
      <c r="B23" s="202"/>
      <c r="C23" s="164"/>
      <c r="D23" s="28"/>
      <c r="E23" s="71">
        <f t="shared" si="0"/>
        <v>0</v>
      </c>
    </row>
    <row r="24" spans="1:5" ht="15.75" x14ac:dyDescent="0.25">
      <c r="A24" s="163" t="s">
        <v>54</v>
      </c>
      <c r="B24" s="202"/>
      <c r="C24" s="164"/>
      <c r="D24" s="28"/>
      <c r="E24" s="71">
        <f t="shared" si="0"/>
        <v>0</v>
      </c>
    </row>
    <row r="25" spans="1:5" ht="15.75" x14ac:dyDescent="0.25">
      <c r="A25" s="163" t="s">
        <v>59</v>
      </c>
      <c r="B25" s="202"/>
      <c r="C25" s="164"/>
      <c r="D25" s="28">
        <v>0</v>
      </c>
      <c r="E25" s="71">
        <f t="shared" si="0"/>
        <v>0</v>
      </c>
    </row>
    <row r="26" spans="1:5" ht="15.75" x14ac:dyDescent="0.25">
      <c r="A26" s="163" t="s">
        <v>55</v>
      </c>
      <c r="B26" s="202"/>
      <c r="C26" s="164"/>
      <c r="D26" s="28">
        <v>0</v>
      </c>
      <c r="E26" s="71">
        <f t="shared" si="0"/>
        <v>0</v>
      </c>
    </row>
    <row r="27" spans="1:5" ht="15.75" x14ac:dyDescent="0.25">
      <c r="A27" s="163" t="s">
        <v>57</v>
      </c>
      <c r="B27" s="202"/>
      <c r="C27" s="164"/>
      <c r="D27" s="28">
        <v>0</v>
      </c>
      <c r="E27" s="71">
        <f t="shared" si="0"/>
        <v>0</v>
      </c>
    </row>
    <row r="28" spans="1:5" ht="15.75" x14ac:dyDescent="0.25">
      <c r="A28" s="163" t="s">
        <v>58</v>
      </c>
      <c r="B28" s="202"/>
      <c r="C28" s="164"/>
      <c r="D28" s="28">
        <v>0</v>
      </c>
      <c r="E28" s="71">
        <f t="shared" si="0"/>
        <v>0</v>
      </c>
    </row>
    <row r="29" spans="1:5" ht="32.25" x14ac:dyDescent="0.3">
      <c r="A29" s="209" t="s">
        <v>118</v>
      </c>
      <c r="B29" s="210"/>
      <c r="C29" s="210"/>
      <c r="D29" s="63" t="s">
        <v>71</v>
      </c>
      <c r="E29" s="64" t="e">
        <f>AVERAGE(E31,E41,E42)</f>
        <v>#DIV/0!</v>
      </c>
    </row>
    <row r="30" spans="1:5" ht="15.75" x14ac:dyDescent="0.25">
      <c r="A30" s="203" t="s">
        <v>83</v>
      </c>
      <c r="B30" s="204"/>
      <c r="C30" s="204"/>
      <c r="D30" s="204"/>
      <c r="E30" s="205"/>
    </row>
    <row r="31" spans="1:5" ht="63" customHeight="1" x14ac:dyDescent="0.25">
      <c r="A31" s="168" t="s">
        <v>332</v>
      </c>
      <c r="B31" s="169"/>
      <c r="C31" s="169"/>
      <c r="D31" s="48" t="s">
        <v>27</v>
      </c>
      <c r="E31" s="27"/>
    </row>
    <row r="32" spans="1:5" ht="15.75" x14ac:dyDescent="0.25">
      <c r="A32" s="228" t="s">
        <v>119</v>
      </c>
      <c r="B32" s="229"/>
      <c r="C32" s="230"/>
      <c r="D32" s="70" t="s">
        <v>43</v>
      </c>
      <c r="E32" s="71">
        <f>SUM(E34:E39)</f>
        <v>0</v>
      </c>
    </row>
    <row r="33" spans="1:13" ht="15.75" x14ac:dyDescent="0.25">
      <c r="A33" s="231"/>
      <c r="B33" s="232"/>
      <c r="C33" s="233"/>
      <c r="D33" s="72" t="s">
        <v>110</v>
      </c>
      <c r="E33" s="72" t="s">
        <v>111</v>
      </c>
    </row>
    <row r="34" spans="1:13" ht="15.75" x14ac:dyDescent="0.25">
      <c r="A34" s="163" t="s">
        <v>58</v>
      </c>
      <c r="B34" s="202"/>
      <c r="C34" s="202"/>
      <c r="D34" s="28"/>
      <c r="E34" s="71">
        <f t="shared" ref="E34:E39" si="1">+D34/500</f>
        <v>0</v>
      </c>
    </row>
    <row r="35" spans="1:13" ht="15.75" x14ac:dyDescent="0.25">
      <c r="A35" s="163" t="s">
        <v>60</v>
      </c>
      <c r="B35" s="202"/>
      <c r="C35" s="202"/>
      <c r="D35" s="28"/>
      <c r="E35" s="71">
        <f t="shared" si="1"/>
        <v>0</v>
      </c>
    </row>
    <row r="36" spans="1:13" ht="15.75" x14ac:dyDescent="0.25">
      <c r="A36" s="163" t="s">
        <v>61</v>
      </c>
      <c r="B36" s="202"/>
      <c r="C36" s="202"/>
      <c r="D36" s="28"/>
      <c r="E36" s="71">
        <f t="shared" si="1"/>
        <v>0</v>
      </c>
    </row>
    <row r="37" spans="1:13" ht="15.75" x14ac:dyDescent="0.25">
      <c r="A37" s="163" t="s">
        <v>62</v>
      </c>
      <c r="B37" s="202"/>
      <c r="C37" s="202"/>
      <c r="D37" s="28"/>
      <c r="E37" s="71">
        <f t="shared" si="1"/>
        <v>0</v>
      </c>
    </row>
    <row r="38" spans="1:13" ht="15.75" x14ac:dyDescent="0.25">
      <c r="A38" s="163" t="s">
        <v>63</v>
      </c>
      <c r="B38" s="202"/>
      <c r="C38" s="202"/>
      <c r="D38" s="28"/>
      <c r="E38" s="71">
        <f t="shared" si="1"/>
        <v>0</v>
      </c>
    </row>
    <row r="39" spans="1:13" ht="15.75" x14ac:dyDescent="0.25">
      <c r="A39" s="163" t="s">
        <v>64</v>
      </c>
      <c r="B39" s="202"/>
      <c r="C39" s="202"/>
      <c r="D39" s="28"/>
      <c r="E39" s="71">
        <f t="shared" si="1"/>
        <v>0</v>
      </c>
    </row>
    <row r="40" spans="1:13" ht="17.25" customHeight="1" x14ac:dyDescent="0.25">
      <c r="A40" s="203" t="s">
        <v>85</v>
      </c>
      <c r="B40" s="204"/>
      <c r="C40" s="204"/>
      <c r="D40" s="204"/>
      <c r="E40" s="205"/>
    </row>
    <row r="41" spans="1:13" ht="45" customHeight="1" x14ac:dyDescent="0.25">
      <c r="A41" s="168" t="s">
        <v>343</v>
      </c>
      <c r="B41" s="169"/>
      <c r="C41" s="169"/>
      <c r="D41" s="48" t="s">
        <v>27</v>
      </c>
      <c r="E41" s="27"/>
    </row>
    <row r="42" spans="1:13" ht="29.25" customHeight="1" x14ac:dyDescent="0.25">
      <c r="A42" s="168" t="s">
        <v>339</v>
      </c>
      <c r="B42" s="169"/>
      <c r="C42" s="173"/>
      <c r="D42" s="48" t="s">
        <v>27</v>
      </c>
      <c r="E42" s="27"/>
    </row>
    <row r="43" spans="1:13" ht="17.25" x14ac:dyDescent="0.3">
      <c r="A43" s="154" t="s">
        <v>65</v>
      </c>
      <c r="B43" s="154"/>
      <c r="C43" s="154"/>
      <c r="D43" s="154"/>
      <c r="E43" s="154"/>
    </row>
    <row r="44" spans="1:13" ht="37.5" customHeight="1" x14ac:dyDescent="0.3">
      <c r="A44" s="209" t="s">
        <v>72</v>
      </c>
      <c r="B44" s="210"/>
      <c r="C44" s="210"/>
      <c r="D44" s="63" t="s">
        <v>71</v>
      </c>
      <c r="E44" s="73" t="e">
        <f>AVERAGE(E45:E48)</f>
        <v>#DIV/0!</v>
      </c>
      <c r="K44" s="74"/>
      <c r="L44" s="74"/>
      <c r="M44" s="74"/>
    </row>
    <row r="45" spans="1:13" ht="31.5" customHeight="1" x14ac:dyDescent="0.25">
      <c r="A45" s="168" t="s">
        <v>333</v>
      </c>
      <c r="B45" s="169"/>
      <c r="C45" s="173"/>
      <c r="D45" s="48" t="s">
        <v>27</v>
      </c>
      <c r="E45" s="27"/>
    </row>
    <row r="46" spans="1:13" ht="32.25" customHeight="1" x14ac:dyDescent="0.25">
      <c r="A46" s="168" t="s">
        <v>334</v>
      </c>
      <c r="B46" s="169"/>
      <c r="C46" s="173"/>
      <c r="D46" s="48" t="s">
        <v>27</v>
      </c>
      <c r="E46" s="27"/>
    </row>
    <row r="47" spans="1:13" ht="31.5" customHeight="1" x14ac:dyDescent="0.25">
      <c r="A47" s="168" t="s">
        <v>335</v>
      </c>
      <c r="B47" s="169"/>
      <c r="C47" s="173"/>
      <c r="D47" s="48" t="s">
        <v>27</v>
      </c>
      <c r="E47" s="27"/>
    </row>
    <row r="48" spans="1:13" ht="47.25" customHeight="1" x14ac:dyDescent="0.25">
      <c r="A48" s="168" t="s">
        <v>336</v>
      </c>
      <c r="B48" s="169"/>
      <c r="C48" s="173"/>
      <c r="D48" s="48" t="s">
        <v>27</v>
      </c>
      <c r="E48" s="27"/>
    </row>
    <row r="49" spans="1:6" ht="46.5" customHeight="1" x14ac:dyDescent="0.25">
      <c r="A49" s="217" t="s">
        <v>340</v>
      </c>
      <c r="B49" s="218"/>
      <c r="C49" s="219"/>
      <c r="D49" s="63" t="s">
        <v>91</v>
      </c>
      <c r="E49" s="64" t="e">
        <f>+IF(E50&lt;=1.5,1,IF(E50&lt;=2.5,3,IF(E50&lt;=3,5)))</f>
        <v>#DIV/0!</v>
      </c>
    </row>
    <row r="50" spans="1:6" ht="38.25" customHeight="1" x14ac:dyDescent="0.3">
      <c r="A50" s="220"/>
      <c r="B50" s="221"/>
      <c r="C50" s="222"/>
      <c r="D50" s="63" t="s">
        <v>71</v>
      </c>
      <c r="E50" s="75" t="e">
        <f>AVERAGE(E51:E60)</f>
        <v>#DIV/0!</v>
      </c>
      <c r="F50" s="76"/>
    </row>
    <row r="51" spans="1:6" ht="15.75" x14ac:dyDescent="0.25">
      <c r="A51" s="183" t="s">
        <v>99</v>
      </c>
      <c r="B51" s="183"/>
      <c r="C51" s="216" t="s">
        <v>74</v>
      </c>
      <c r="D51" s="216"/>
      <c r="E51" s="29"/>
    </row>
    <row r="52" spans="1:6" ht="15.75" x14ac:dyDescent="0.25">
      <c r="A52" s="183" t="s">
        <v>100</v>
      </c>
      <c r="B52" s="183"/>
      <c r="C52" s="216" t="s">
        <v>74</v>
      </c>
      <c r="D52" s="216"/>
      <c r="E52" s="29"/>
    </row>
    <row r="53" spans="1:6" ht="15.75" x14ac:dyDescent="0.25">
      <c r="A53" s="183" t="s">
        <v>101</v>
      </c>
      <c r="B53" s="183"/>
      <c r="C53" s="216" t="s">
        <v>74</v>
      </c>
      <c r="D53" s="216"/>
      <c r="E53" s="29"/>
    </row>
    <row r="54" spans="1:6" ht="15.75" x14ac:dyDescent="0.25">
      <c r="A54" s="183" t="s">
        <v>102</v>
      </c>
      <c r="B54" s="183"/>
      <c r="C54" s="216" t="s">
        <v>74</v>
      </c>
      <c r="D54" s="216"/>
      <c r="E54" s="29"/>
    </row>
    <row r="55" spans="1:6" ht="15.75" x14ac:dyDescent="0.25">
      <c r="A55" s="183" t="s">
        <v>103</v>
      </c>
      <c r="B55" s="183"/>
      <c r="C55" s="216" t="s">
        <v>74</v>
      </c>
      <c r="D55" s="216"/>
      <c r="E55" s="29"/>
    </row>
    <row r="56" spans="1:6" ht="15.75" x14ac:dyDescent="0.25">
      <c r="A56" s="183" t="s">
        <v>104</v>
      </c>
      <c r="B56" s="183"/>
      <c r="C56" s="216" t="s">
        <v>74</v>
      </c>
      <c r="D56" s="216"/>
      <c r="E56" s="29"/>
    </row>
    <row r="57" spans="1:6" ht="15.75" x14ac:dyDescent="0.25">
      <c r="A57" s="183" t="s">
        <v>105</v>
      </c>
      <c r="B57" s="183"/>
      <c r="C57" s="216" t="s">
        <v>74</v>
      </c>
      <c r="D57" s="216"/>
      <c r="E57" s="29"/>
    </row>
    <row r="58" spans="1:6" ht="15.75" x14ac:dyDescent="0.25">
      <c r="A58" s="183" t="s">
        <v>106</v>
      </c>
      <c r="B58" s="183"/>
      <c r="C58" s="216" t="s">
        <v>74</v>
      </c>
      <c r="D58" s="216"/>
      <c r="E58" s="29"/>
    </row>
    <row r="59" spans="1:6" ht="15.75" x14ac:dyDescent="0.25">
      <c r="A59" s="183" t="s">
        <v>107</v>
      </c>
      <c r="B59" s="183"/>
      <c r="C59" s="216" t="s">
        <v>74</v>
      </c>
      <c r="D59" s="216"/>
      <c r="E59" s="29"/>
    </row>
    <row r="60" spans="1:6" ht="15.75" x14ac:dyDescent="0.25">
      <c r="A60" s="183" t="s">
        <v>108</v>
      </c>
      <c r="B60" s="183"/>
      <c r="C60" s="216" t="s">
        <v>74</v>
      </c>
      <c r="D60" s="216"/>
      <c r="E60" s="29"/>
    </row>
    <row r="61" spans="1:6" ht="32.25" x14ac:dyDescent="0.3">
      <c r="A61" s="77" t="s">
        <v>66</v>
      </c>
      <c r="B61" s="49"/>
      <c r="C61" s="49"/>
      <c r="D61" s="63" t="s">
        <v>71</v>
      </c>
      <c r="E61" s="64" t="e">
        <f>AVERAGE(E63,E65)</f>
        <v>#DIV/0!</v>
      </c>
    </row>
    <row r="62" spans="1:6" ht="65.25" customHeight="1" x14ac:dyDescent="0.25">
      <c r="A62" s="214" t="s">
        <v>113</v>
      </c>
      <c r="B62" s="215"/>
      <c r="C62" s="225"/>
      <c r="D62" s="226"/>
      <c r="E62" s="227"/>
    </row>
    <row r="63" spans="1:6" ht="30.75" customHeight="1" x14ac:dyDescent="0.25">
      <c r="A63" s="168" t="s">
        <v>337</v>
      </c>
      <c r="B63" s="169"/>
      <c r="C63" s="173"/>
      <c r="D63" s="48" t="s">
        <v>27</v>
      </c>
      <c r="E63" s="27"/>
    </row>
    <row r="64" spans="1:6" ht="63.75" customHeight="1" x14ac:dyDescent="0.25">
      <c r="A64" s="214" t="s">
        <v>352</v>
      </c>
      <c r="B64" s="215"/>
      <c r="C64" s="211"/>
      <c r="D64" s="212"/>
      <c r="E64" s="213"/>
    </row>
    <row r="65" spans="1:5" ht="48" customHeight="1" x14ac:dyDescent="0.25">
      <c r="A65" s="168" t="s">
        <v>338</v>
      </c>
      <c r="B65" s="169"/>
      <c r="C65" s="173"/>
      <c r="D65" s="48" t="s">
        <v>27</v>
      </c>
      <c r="E65" s="27"/>
    </row>
    <row r="66" spans="1:5" ht="17.25" x14ac:dyDescent="0.3">
      <c r="A66" s="78"/>
    </row>
    <row r="67" spans="1:5" ht="17.25" x14ac:dyDescent="0.3">
      <c r="A67" s="154" t="s">
        <v>67</v>
      </c>
      <c r="B67" s="154"/>
      <c r="C67" s="154"/>
      <c r="D67" s="154"/>
      <c r="E67" s="154"/>
    </row>
    <row r="68" spans="1:5" ht="32.25" x14ac:dyDescent="0.3">
      <c r="A68" s="154" t="s">
        <v>69</v>
      </c>
      <c r="B68" s="154"/>
      <c r="C68" s="154"/>
      <c r="D68" s="63" t="s">
        <v>71</v>
      </c>
      <c r="E68" s="62" t="e">
        <f>AVERAGE(E69)</f>
        <v>#DIV/0!</v>
      </c>
    </row>
    <row r="69" spans="1:5" ht="45.75" customHeight="1" x14ac:dyDescent="0.25">
      <c r="A69" s="168" t="s">
        <v>353</v>
      </c>
      <c r="B69" s="169"/>
      <c r="C69" s="173"/>
      <c r="D69" s="48" t="s">
        <v>27</v>
      </c>
      <c r="E69" s="27"/>
    </row>
    <row r="70" spans="1:5" x14ac:dyDescent="0.25">
      <c r="A70" s="79"/>
      <c r="B70" s="79"/>
      <c r="C70" s="79"/>
      <c r="D70" s="79"/>
      <c r="E70" s="79"/>
    </row>
    <row r="71" spans="1:5" ht="17.25" x14ac:dyDescent="0.3">
      <c r="A71" s="121" t="s">
        <v>70</v>
      </c>
      <c r="B71" s="134"/>
      <c r="C71" s="134"/>
      <c r="D71" s="134"/>
      <c r="E71" s="135"/>
    </row>
    <row r="72" spans="1:5" ht="32.25" x14ac:dyDescent="0.3">
      <c r="A72" s="121" t="s">
        <v>79</v>
      </c>
      <c r="B72" s="134"/>
      <c r="C72" s="135"/>
      <c r="D72" s="63" t="s">
        <v>71</v>
      </c>
      <c r="E72" s="80" t="e">
        <f>AVERAGE(E74:E78,E80:E84)</f>
        <v>#DIV/0!</v>
      </c>
    </row>
    <row r="73" spans="1:5" ht="33" customHeight="1" x14ac:dyDescent="0.25">
      <c r="A73" s="168" t="s">
        <v>366</v>
      </c>
      <c r="B73" s="169"/>
      <c r="C73" s="169"/>
      <c r="D73" s="169"/>
      <c r="E73" s="173"/>
    </row>
    <row r="74" spans="1:5" ht="15.75" customHeight="1" x14ac:dyDescent="0.25">
      <c r="A74" s="81" t="s">
        <v>360</v>
      </c>
      <c r="B74" s="223">
        <f>CONTEXTO!C24</f>
        <v>0</v>
      </c>
      <c r="C74" s="224"/>
      <c r="D74" s="65" t="s">
        <v>73</v>
      </c>
      <c r="E74" s="27"/>
    </row>
    <row r="75" spans="1:5" ht="15.75" customHeight="1" x14ac:dyDescent="0.25">
      <c r="A75" s="81" t="s">
        <v>361</v>
      </c>
      <c r="B75" s="223">
        <f>CONTEXTO!C25</f>
        <v>0</v>
      </c>
      <c r="C75" s="224"/>
      <c r="D75" s="65" t="s">
        <v>73</v>
      </c>
      <c r="E75" s="27"/>
    </row>
    <row r="76" spans="1:5" ht="15.75" customHeight="1" x14ac:dyDescent="0.25">
      <c r="A76" s="81" t="s">
        <v>362</v>
      </c>
      <c r="B76" s="223">
        <f>CONTEXTO!C26</f>
        <v>0</v>
      </c>
      <c r="C76" s="224"/>
      <c r="D76" s="65" t="s">
        <v>73</v>
      </c>
      <c r="E76" s="27"/>
    </row>
    <row r="77" spans="1:5" ht="15.75" customHeight="1" x14ac:dyDescent="0.25">
      <c r="A77" s="81" t="s">
        <v>363</v>
      </c>
      <c r="B77" s="223">
        <f>CONTEXTO!C27</f>
        <v>0</v>
      </c>
      <c r="C77" s="224"/>
      <c r="D77" s="65" t="s">
        <v>73</v>
      </c>
      <c r="E77" s="27"/>
    </row>
    <row r="78" spans="1:5" ht="15.75" customHeight="1" x14ac:dyDescent="0.25">
      <c r="A78" s="81" t="s">
        <v>365</v>
      </c>
      <c r="B78" s="223">
        <f>CONTEXTO!C28</f>
        <v>0</v>
      </c>
      <c r="C78" s="224"/>
      <c r="D78" s="65" t="s">
        <v>73</v>
      </c>
      <c r="E78" s="27"/>
    </row>
    <row r="79" spans="1:5" ht="47.25" customHeight="1" x14ac:dyDescent="0.25">
      <c r="A79" s="168" t="s">
        <v>367</v>
      </c>
      <c r="B79" s="169"/>
      <c r="C79" s="169"/>
      <c r="D79" s="169"/>
      <c r="E79" s="173"/>
    </row>
    <row r="80" spans="1:5" ht="15.75" x14ac:dyDescent="0.25">
      <c r="A80" s="81" t="s">
        <v>360</v>
      </c>
      <c r="B80" s="223">
        <f>CONTEXTO!C24</f>
        <v>0</v>
      </c>
      <c r="C80" s="224"/>
      <c r="D80" s="65" t="s">
        <v>73</v>
      </c>
      <c r="E80" s="27"/>
    </row>
    <row r="81" spans="1:5" ht="15.75" x14ac:dyDescent="0.25">
      <c r="A81" s="81" t="s">
        <v>361</v>
      </c>
      <c r="B81" s="223">
        <f>CONTEXTO!C25</f>
        <v>0</v>
      </c>
      <c r="C81" s="224"/>
      <c r="D81" s="65" t="s">
        <v>73</v>
      </c>
      <c r="E81" s="27"/>
    </row>
    <row r="82" spans="1:5" ht="15.75" x14ac:dyDescent="0.25">
      <c r="A82" s="81" t="s">
        <v>362</v>
      </c>
      <c r="B82" s="223">
        <f>CONTEXTO!C26</f>
        <v>0</v>
      </c>
      <c r="C82" s="224"/>
      <c r="D82" s="65" t="s">
        <v>73</v>
      </c>
      <c r="E82" s="27"/>
    </row>
    <row r="83" spans="1:5" ht="15.75" x14ac:dyDescent="0.25">
      <c r="A83" s="81" t="s">
        <v>363</v>
      </c>
      <c r="B83" s="223">
        <f>CONTEXTO!C27</f>
        <v>0</v>
      </c>
      <c r="C83" s="224"/>
      <c r="D83" s="65" t="s">
        <v>73</v>
      </c>
      <c r="E83" s="27"/>
    </row>
    <row r="84" spans="1:5" ht="15.75" x14ac:dyDescent="0.25">
      <c r="A84" s="81" t="s">
        <v>365</v>
      </c>
      <c r="B84" s="223">
        <f>CONTEXTO!C28</f>
        <v>0</v>
      </c>
      <c r="C84" s="224"/>
      <c r="D84" s="65" t="s">
        <v>73</v>
      </c>
      <c r="E84" s="27"/>
    </row>
  </sheetData>
  <sheetProtection password="CA33" sheet="1" objects="1" scenarios="1"/>
  <mergeCells count="91">
    <mergeCell ref="B1:C1"/>
    <mergeCell ref="B2:C2"/>
    <mergeCell ref="A73:E73"/>
    <mergeCell ref="A79:E79"/>
    <mergeCell ref="B80:C80"/>
    <mergeCell ref="A23:C23"/>
    <mergeCell ref="A24:C24"/>
    <mergeCell ref="A32:C33"/>
    <mergeCell ref="A34:C34"/>
    <mergeCell ref="A35:C35"/>
    <mergeCell ref="A25:C25"/>
    <mergeCell ref="A26:C26"/>
    <mergeCell ref="A27:C27"/>
    <mergeCell ref="A31:C31"/>
    <mergeCell ref="A45:C45"/>
    <mergeCell ref="A46:C46"/>
    <mergeCell ref="B81:C81"/>
    <mergeCell ref="B82:C82"/>
    <mergeCell ref="B74:C74"/>
    <mergeCell ref="B75:C75"/>
    <mergeCell ref="B76:C76"/>
    <mergeCell ref="B77:C77"/>
    <mergeCell ref="B78:C78"/>
    <mergeCell ref="B83:C83"/>
    <mergeCell ref="B84:C84"/>
    <mergeCell ref="A22:C22"/>
    <mergeCell ref="A13:C13"/>
    <mergeCell ref="A14:C14"/>
    <mergeCell ref="C62:E62"/>
    <mergeCell ref="A62:B62"/>
    <mergeCell ref="A36:C36"/>
    <mergeCell ref="A37:C37"/>
    <mergeCell ref="A38:C38"/>
    <mergeCell ref="A39:C39"/>
    <mergeCell ref="A44:C44"/>
    <mergeCell ref="A57:B57"/>
    <mergeCell ref="C51:D51"/>
    <mergeCell ref="C52:D52"/>
    <mergeCell ref="C53:D53"/>
    <mergeCell ref="A47:C47"/>
    <mergeCell ref="A30:E30"/>
    <mergeCell ref="A28:C28"/>
    <mergeCell ref="A41:C41"/>
    <mergeCell ref="A42:C42"/>
    <mergeCell ref="A43:E43"/>
    <mergeCell ref="A29:C29"/>
    <mergeCell ref="A40:E40"/>
    <mergeCell ref="A58:B58"/>
    <mergeCell ref="C59:D59"/>
    <mergeCell ref="C60:D60"/>
    <mergeCell ref="A48:C48"/>
    <mergeCell ref="A49:C50"/>
    <mergeCell ref="C57:D57"/>
    <mergeCell ref="A52:B52"/>
    <mergeCell ref="A51:B51"/>
    <mergeCell ref="A54:B54"/>
    <mergeCell ref="C54:D54"/>
    <mergeCell ref="A53:B53"/>
    <mergeCell ref="A56:B56"/>
    <mergeCell ref="A11:C11"/>
    <mergeCell ref="A72:C72"/>
    <mergeCell ref="A67:E67"/>
    <mergeCell ref="A63:C63"/>
    <mergeCell ref="A65:C65"/>
    <mergeCell ref="A68:C68"/>
    <mergeCell ref="C64:E64"/>
    <mergeCell ref="A64:B64"/>
    <mergeCell ref="A71:E71"/>
    <mergeCell ref="A69:C69"/>
    <mergeCell ref="A59:B59"/>
    <mergeCell ref="A60:B60"/>
    <mergeCell ref="C55:D55"/>
    <mergeCell ref="C56:D56"/>
    <mergeCell ref="C58:D58"/>
    <mergeCell ref="A55:B55"/>
    <mergeCell ref="A9:C9"/>
    <mergeCell ref="A10:C10"/>
    <mergeCell ref="A3:E3"/>
    <mergeCell ref="A4:E4"/>
    <mergeCell ref="A7:D7"/>
    <mergeCell ref="A5:C5"/>
    <mergeCell ref="A8:C8"/>
    <mergeCell ref="A6:D6"/>
    <mergeCell ref="A17:C17"/>
    <mergeCell ref="A18:C18"/>
    <mergeCell ref="A20:C20"/>
    <mergeCell ref="A21:C21"/>
    <mergeCell ref="A12:E12"/>
    <mergeCell ref="A15:C15"/>
    <mergeCell ref="A16:C16"/>
    <mergeCell ref="A19:C19"/>
  </mergeCells>
  <pageMargins left="0.7" right="0.7" top="0.75" bottom="0.75" header="0.3" footer="0.3"/>
  <pageSetup scale="97" orientation="portrait" horizontalDpi="4294967293" r:id="rId1"/>
  <rowBreaks count="1" manualBreakCount="1">
    <brk id="39" max="16383" man="1"/>
  </rowBreaks>
  <colBreaks count="1" manualBreakCount="1">
    <brk id="5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cionar de la lista desplegable.">
          <x14:formula1>
            <xm:f>'LISTAS DESPLEGLABLES'!$I$3:$I$7</xm:f>
          </x14:formula1>
          <xm:sqref>E47 E63 E65 E69</xm:sqref>
        </x14:dataValidation>
        <x14:dataValidation type="list" allowBlank="1" showInputMessage="1" showErrorMessage="1" prompt="Seleccionar de la lista desplegable.">
          <x14:formula1>
            <xm:f>'LISTAS DESPLEGLABLES'!$F$12:$F$14</xm:f>
          </x14:formula1>
          <xm:sqref>E31 E41:E42 E45:E46 E48 E74:E78 E80:E84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91"/>
  <sheetViews>
    <sheetView zoomScaleNormal="100" workbookViewId="0">
      <selection activeCell="A20" sqref="A20"/>
    </sheetView>
  </sheetViews>
  <sheetFormatPr baseColWidth="10" defaultRowHeight="15" x14ac:dyDescent="0.25"/>
  <cols>
    <col min="1" max="1" width="12" bestFit="1" customWidth="1"/>
    <col min="6" max="6" width="12.5703125" customWidth="1"/>
  </cols>
  <sheetData>
    <row r="2" spans="1:16" ht="15.75" x14ac:dyDescent="0.25">
      <c r="A2" s="19" t="s">
        <v>223</v>
      </c>
      <c r="B2" s="18"/>
      <c r="C2" s="18"/>
      <c r="D2" s="18"/>
      <c r="E2" s="18"/>
      <c r="F2" s="17" t="s">
        <v>230</v>
      </c>
      <c r="G2" s="18"/>
      <c r="H2" s="18"/>
      <c r="I2" s="17" t="s">
        <v>301</v>
      </c>
      <c r="J2" s="18"/>
      <c r="K2" s="17" t="s">
        <v>21</v>
      </c>
      <c r="L2" s="18"/>
      <c r="M2" s="17" t="s">
        <v>25</v>
      </c>
      <c r="N2" s="18"/>
    </row>
    <row r="3" spans="1:16" ht="15.75" x14ac:dyDescent="0.25">
      <c r="A3" s="7" t="s">
        <v>131</v>
      </c>
      <c r="B3" s="18"/>
      <c r="C3" s="18"/>
      <c r="D3" s="18"/>
      <c r="E3" s="18"/>
      <c r="F3" s="18">
        <v>0</v>
      </c>
      <c r="G3" s="18"/>
      <c r="H3" s="18"/>
      <c r="I3" s="18">
        <v>1</v>
      </c>
      <c r="J3" s="18"/>
      <c r="K3" s="18">
        <v>0</v>
      </c>
      <c r="L3" s="18"/>
      <c r="M3" s="18">
        <v>1</v>
      </c>
      <c r="N3" s="18"/>
    </row>
    <row r="4" spans="1:16" ht="15.75" x14ac:dyDescent="0.25">
      <c r="A4" s="7" t="s">
        <v>137</v>
      </c>
      <c r="B4" s="18"/>
      <c r="C4" s="18"/>
      <c r="D4" s="18"/>
      <c r="E4" s="18"/>
      <c r="F4" s="18">
        <v>10000000000</v>
      </c>
      <c r="G4" s="18"/>
      <c r="H4" s="18"/>
      <c r="I4" s="18">
        <v>2</v>
      </c>
      <c r="J4" s="18"/>
      <c r="K4" s="18">
        <v>1</v>
      </c>
      <c r="L4" s="18"/>
      <c r="M4" s="18">
        <v>5</v>
      </c>
      <c r="N4" s="18"/>
    </row>
    <row r="5" spans="1:16" ht="15.75" x14ac:dyDescent="0.25">
      <c r="A5" s="7" t="s">
        <v>77</v>
      </c>
      <c r="B5" s="18"/>
      <c r="C5" s="18"/>
      <c r="D5" s="18"/>
      <c r="E5" s="18"/>
      <c r="F5" s="18"/>
      <c r="G5" s="18"/>
      <c r="H5" s="18"/>
      <c r="I5" s="18">
        <v>3</v>
      </c>
      <c r="J5" s="18"/>
      <c r="K5" s="18"/>
      <c r="L5" s="18"/>
    </row>
    <row r="6" spans="1:16" ht="15.75" x14ac:dyDescent="0.25">
      <c r="A6" s="7" t="s">
        <v>134</v>
      </c>
      <c r="B6" s="18"/>
      <c r="C6" s="18"/>
      <c r="D6" s="18"/>
      <c r="E6" s="18"/>
      <c r="F6" s="18"/>
      <c r="G6" s="18"/>
      <c r="H6" s="18"/>
      <c r="I6" s="18">
        <v>4</v>
      </c>
      <c r="J6" s="18"/>
      <c r="K6" s="18"/>
      <c r="L6" s="18"/>
    </row>
    <row r="7" spans="1:16" ht="15.75" x14ac:dyDescent="0.25">
      <c r="A7" s="7" t="s">
        <v>354</v>
      </c>
      <c r="B7" s="18"/>
      <c r="C7" s="18"/>
      <c r="D7" s="18"/>
      <c r="E7" s="18"/>
      <c r="F7" s="18"/>
      <c r="G7" s="18"/>
      <c r="H7" s="18"/>
      <c r="I7" s="18">
        <v>5</v>
      </c>
      <c r="J7" s="18"/>
      <c r="K7" s="18"/>
      <c r="L7" s="18"/>
    </row>
    <row r="8" spans="1:16" ht="15.75" x14ac:dyDescent="0.25">
      <c r="A8" s="7" t="s">
        <v>385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6" ht="15.75" x14ac:dyDescent="0.25">
      <c r="A9" s="7" t="s">
        <v>138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O9" s="7"/>
      <c r="P9" s="1" t="s">
        <v>322</v>
      </c>
    </row>
    <row r="10" spans="1:16" ht="15.75" x14ac:dyDescent="0.25">
      <c r="A10" s="7" t="s">
        <v>132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6" ht="15.75" x14ac:dyDescent="0.25">
      <c r="A11" s="7" t="s">
        <v>139</v>
      </c>
      <c r="B11" s="18"/>
      <c r="C11" s="18"/>
      <c r="D11" s="18"/>
      <c r="E11" s="18"/>
      <c r="F11" s="17" t="s">
        <v>310</v>
      </c>
      <c r="G11" s="18"/>
      <c r="H11" s="18"/>
      <c r="I11" s="18"/>
      <c r="J11" s="18"/>
      <c r="K11" s="18"/>
      <c r="L11" s="18"/>
    </row>
    <row r="12" spans="1:16" ht="15.75" x14ac:dyDescent="0.25">
      <c r="A12" s="7" t="s">
        <v>128</v>
      </c>
      <c r="B12" s="18"/>
      <c r="C12" s="18"/>
      <c r="D12" s="18"/>
      <c r="E12" s="18"/>
      <c r="F12" s="18">
        <v>1</v>
      </c>
      <c r="G12" s="18"/>
      <c r="H12" s="18"/>
      <c r="I12" s="18"/>
      <c r="J12" s="18"/>
      <c r="K12" s="18"/>
      <c r="L12" s="18"/>
    </row>
    <row r="13" spans="1:16" ht="15.75" x14ac:dyDescent="0.25">
      <c r="A13" s="7" t="s">
        <v>136</v>
      </c>
      <c r="B13" s="18"/>
      <c r="C13" s="18"/>
      <c r="D13" s="18"/>
      <c r="E13" s="18"/>
      <c r="F13" s="18">
        <v>3</v>
      </c>
      <c r="G13" s="18"/>
      <c r="H13" s="18"/>
      <c r="I13" s="18"/>
      <c r="J13" s="18"/>
      <c r="K13" s="18"/>
      <c r="L13" s="18"/>
    </row>
    <row r="14" spans="1:16" ht="15.75" x14ac:dyDescent="0.25">
      <c r="A14" s="7" t="s">
        <v>133</v>
      </c>
      <c r="B14" s="18"/>
      <c r="C14" s="18"/>
      <c r="D14" s="18"/>
      <c r="E14" s="18"/>
      <c r="F14" s="18">
        <v>5</v>
      </c>
      <c r="G14" s="18"/>
      <c r="H14" s="18"/>
      <c r="I14" s="18"/>
      <c r="J14" s="18"/>
      <c r="K14" s="18"/>
      <c r="L14" s="18"/>
    </row>
    <row r="15" spans="1:16" ht="15.75" x14ac:dyDescent="0.25">
      <c r="A15" s="7" t="s">
        <v>62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6" ht="15.75" x14ac:dyDescent="0.25">
      <c r="A16" s="7" t="s">
        <v>129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5.75" x14ac:dyDescent="0.25">
      <c r="A17" s="7" t="s">
        <v>135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15.75" x14ac:dyDescent="0.25">
      <c r="A18" s="7" t="s">
        <v>130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ht="15.75" x14ac:dyDescent="0.25">
      <c r="A19" s="7" t="s">
        <v>115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ht="15.75" x14ac:dyDescent="0.25">
      <c r="A21" s="19" t="s">
        <v>224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x14ac:dyDescent="0.25">
      <c r="A22" s="18" t="s">
        <v>141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x14ac:dyDescent="0.25">
      <c r="A23" s="18" t="s">
        <v>143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x14ac:dyDescent="0.25">
      <c r="A24" s="18" t="s">
        <v>145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x14ac:dyDescent="0.25">
      <c r="A25" s="18" t="s">
        <v>147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x14ac:dyDescent="0.25">
      <c r="A26" s="18" t="s">
        <v>148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2" x14ac:dyDescent="0.25">
      <c r="A27" s="18" t="s">
        <v>149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 x14ac:dyDescent="0.25">
      <c r="A28" s="18" t="s">
        <v>150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x14ac:dyDescent="0.25">
      <c r="A29" s="18" t="s">
        <v>152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x14ac:dyDescent="0.25">
      <c r="A30" s="18" t="s">
        <v>153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2" x14ac:dyDescent="0.25">
      <c r="A31" s="18" t="s">
        <v>154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2" x14ac:dyDescent="0.25">
      <c r="A32" s="18" t="s">
        <v>155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1:12" x14ac:dyDescent="0.25">
      <c r="A33" s="18" t="s">
        <v>157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 t="s">
        <v>158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1:12" x14ac:dyDescent="0.25">
      <c r="A35" s="18" t="s">
        <v>159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1:12" x14ac:dyDescent="0.25">
      <c r="A36" s="18" t="s">
        <v>160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1:12" x14ac:dyDescent="0.25">
      <c r="A37" s="18" t="s">
        <v>151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2" x14ac:dyDescent="0.25">
      <c r="A38" s="18" t="s">
        <v>161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1:12" x14ac:dyDescent="0.25">
      <c r="A39" s="18" t="s">
        <v>162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x14ac:dyDescent="0.25">
      <c r="A40" s="18" t="s">
        <v>163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x14ac:dyDescent="0.25">
      <c r="A41" s="18" t="s">
        <v>164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x14ac:dyDescent="0.25">
      <c r="A42" s="18" t="s">
        <v>165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2" x14ac:dyDescent="0.25">
      <c r="A43" s="18" t="s">
        <v>166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1:12" x14ac:dyDescent="0.25">
      <c r="A44" s="18" t="s">
        <v>167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2" x14ac:dyDescent="0.25">
      <c r="A45" s="18" t="s">
        <v>168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 x14ac:dyDescent="0.25">
      <c r="A46" s="18" t="s">
        <v>169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1:12" x14ac:dyDescent="0.25">
      <c r="A47" s="18" t="s">
        <v>170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x14ac:dyDescent="0.25">
      <c r="A48" s="18" t="s">
        <v>171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 x14ac:dyDescent="0.25">
      <c r="A49" s="18" t="s">
        <v>172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1:12" x14ac:dyDescent="0.25">
      <c r="A50" s="18" t="s">
        <v>173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1:12" x14ac:dyDescent="0.25">
      <c r="A51" s="18" t="s">
        <v>174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</row>
    <row r="52" spans="1:12" x14ac:dyDescent="0.25">
      <c r="A52" s="18" t="s">
        <v>176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</row>
    <row r="53" spans="1:12" x14ac:dyDescent="0.25">
      <c r="A53" s="18" t="s">
        <v>156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</row>
    <row r="54" spans="1:12" x14ac:dyDescent="0.25">
      <c r="A54" s="18" t="s">
        <v>177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</row>
    <row r="55" spans="1:12" x14ac:dyDescent="0.25">
      <c r="A55" s="18" t="s">
        <v>178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</row>
    <row r="56" spans="1:12" x14ac:dyDescent="0.25">
      <c r="A56" s="18" t="s">
        <v>179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</row>
    <row r="57" spans="1:12" x14ac:dyDescent="0.25">
      <c r="A57" s="18" t="s">
        <v>180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</row>
    <row r="58" spans="1:12" x14ac:dyDescent="0.25">
      <c r="A58" s="18" t="s">
        <v>181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</row>
    <row r="59" spans="1:12" x14ac:dyDescent="0.25">
      <c r="A59" s="18" t="s">
        <v>182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</row>
    <row r="60" spans="1:12" x14ac:dyDescent="0.25">
      <c r="A60" s="18" t="s">
        <v>175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</row>
    <row r="61" spans="1:12" x14ac:dyDescent="0.25">
      <c r="A61" s="18" t="s">
        <v>183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</row>
    <row r="62" spans="1:12" x14ac:dyDescent="0.25">
      <c r="A62" s="18" t="s">
        <v>184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x14ac:dyDescent="0.25">
      <c r="A63" s="18" t="s">
        <v>185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</row>
    <row r="64" spans="1:12" x14ac:dyDescent="0.25">
      <c r="A64" s="18" t="s">
        <v>186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</row>
    <row r="65" spans="1:12" x14ac:dyDescent="0.25">
      <c r="A65" s="18" t="s">
        <v>187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</row>
    <row r="66" spans="1:12" x14ac:dyDescent="0.25">
      <c r="A66" s="18" t="s">
        <v>188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</row>
    <row r="67" spans="1:12" x14ac:dyDescent="0.25">
      <c r="A67" s="18" t="s">
        <v>189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</row>
    <row r="68" spans="1:12" x14ac:dyDescent="0.25">
      <c r="A68" s="18" t="s">
        <v>190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</row>
    <row r="69" spans="1:12" x14ac:dyDescent="0.25">
      <c r="A69" s="18" t="s">
        <v>191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</row>
    <row r="70" spans="1:12" x14ac:dyDescent="0.25">
      <c r="A70" s="18" t="s">
        <v>192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</row>
    <row r="71" spans="1:12" x14ac:dyDescent="0.25">
      <c r="A71" s="18" t="s">
        <v>193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</row>
    <row r="72" spans="1:12" x14ac:dyDescent="0.25">
      <c r="A72" s="18" t="s">
        <v>194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</row>
    <row r="73" spans="1:12" x14ac:dyDescent="0.25">
      <c r="A73" s="18" t="s">
        <v>195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</row>
    <row r="74" spans="1:12" x14ac:dyDescent="0.25">
      <c r="A74" s="18" t="s">
        <v>196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</row>
    <row r="75" spans="1:12" x14ac:dyDescent="0.25">
      <c r="A75" s="18" t="s">
        <v>197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</row>
    <row r="76" spans="1:12" x14ac:dyDescent="0.25">
      <c r="A76" s="18" t="s">
        <v>198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</row>
    <row r="77" spans="1:12" x14ac:dyDescent="0.25">
      <c r="A77" s="18" t="s">
        <v>199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</row>
    <row r="78" spans="1:12" x14ac:dyDescent="0.25">
      <c r="A78" s="18" t="s">
        <v>200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</row>
    <row r="79" spans="1:12" x14ac:dyDescent="0.25">
      <c r="A79" s="18" t="s">
        <v>146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</row>
    <row r="80" spans="1:12" x14ac:dyDescent="0.25">
      <c r="A80" s="18" t="s">
        <v>201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</row>
    <row r="81" spans="1:12" x14ac:dyDescent="0.25">
      <c r="A81" s="18" t="s">
        <v>202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</row>
    <row r="82" spans="1:12" x14ac:dyDescent="0.25">
      <c r="A82" s="18" t="s">
        <v>203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1:12" x14ac:dyDescent="0.25">
      <c r="A83" s="18" t="s">
        <v>144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1:12" x14ac:dyDescent="0.25">
      <c r="A84" s="18" t="s">
        <v>204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</row>
    <row r="85" spans="1:12" x14ac:dyDescent="0.25">
      <c r="A85" s="18" t="s">
        <v>205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</row>
    <row r="86" spans="1:12" x14ac:dyDescent="0.25">
      <c r="A86" s="18" t="s">
        <v>206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</row>
    <row r="87" spans="1:12" x14ac:dyDescent="0.25">
      <c r="A87" s="18" t="s">
        <v>207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</row>
    <row r="88" spans="1:12" x14ac:dyDescent="0.25">
      <c r="A88" s="18" t="s">
        <v>208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</row>
    <row r="89" spans="1:12" x14ac:dyDescent="0.25">
      <c r="A89" s="18" t="s">
        <v>209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</row>
    <row r="90" spans="1:12" x14ac:dyDescent="0.25">
      <c r="A90" s="18" t="s">
        <v>210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</row>
    <row r="91" spans="1:12" x14ac:dyDescent="0.25">
      <c r="A91" s="18" t="s">
        <v>211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</row>
    <row r="92" spans="1:12" x14ac:dyDescent="0.25">
      <c r="A92" s="18" t="s">
        <v>212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</row>
    <row r="93" spans="1:12" x14ac:dyDescent="0.25">
      <c r="A93" s="18" t="s">
        <v>213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</row>
    <row r="94" spans="1:12" x14ac:dyDescent="0.25">
      <c r="A94" s="18" t="s">
        <v>214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</row>
    <row r="95" spans="1:12" x14ac:dyDescent="0.25">
      <c r="A95" s="18" t="s">
        <v>215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</row>
    <row r="96" spans="1:12" x14ac:dyDescent="0.25">
      <c r="A96" s="18" t="s">
        <v>216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</row>
    <row r="97" spans="1:12" x14ac:dyDescent="0.25">
      <c r="A97" s="18" t="s">
        <v>217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</row>
    <row r="98" spans="1:12" x14ac:dyDescent="0.25">
      <c r="A98" s="18" t="s">
        <v>218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</row>
    <row r="99" spans="1:12" x14ac:dyDescent="0.25">
      <c r="A99" s="18" t="s">
        <v>219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</row>
    <row r="100" spans="1:12" x14ac:dyDescent="0.25">
      <c r="A100" s="18" t="s">
        <v>220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</row>
    <row r="101" spans="1:12" x14ac:dyDescent="0.25">
      <c r="A101" s="18" t="s">
        <v>221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</row>
    <row r="102" spans="1:12" x14ac:dyDescent="0.25">
      <c r="A102" s="18" t="s">
        <v>222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</row>
    <row r="103" spans="1:12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</row>
    <row r="104" spans="1:12" x14ac:dyDescent="0.25">
      <c r="A104" s="17" t="s">
        <v>225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</row>
    <row r="105" spans="1:12" x14ac:dyDescent="0.25">
      <c r="A105" s="18" t="s">
        <v>147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</row>
    <row r="106" spans="1:12" x14ac:dyDescent="0.25">
      <c r="A106" s="18" t="s">
        <v>151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</row>
    <row r="107" spans="1:12" ht="15.75" x14ac:dyDescent="0.25">
      <c r="A107" s="18" t="s">
        <v>142</v>
      </c>
      <c r="B107" s="18"/>
      <c r="C107" s="18"/>
      <c r="D107" s="20"/>
      <c r="E107" s="18"/>
      <c r="F107" s="18"/>
      <c r="G107" s="18"/>
      <c r="H107" s="18"/>
      <c r="I107" s="18"/>
      <c r="J107" s="18"/>
      <c r="K107" s="18"/>
      <c r="L107" s="18"/>
    </row>
    <row r="108" spans="1:12" x14ac:dyDescent="0.25">
      <c r="A108" s="18" t="s">
        <v>156</v>
      </c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</row>
    <row r="109" spans="1:12" x14ac:dyDescent="0.25">
      <c r="A109" s="18" t="s">
        <v>226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</row>
    <row r="110" spans="1:12" x14ac:dyDescent="0.25">
      <c r="A110" s="18" t="s">
        <v>146</v>
      </c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</row>
    <row r="111" spans="1:12" x14ac:dyDescent="0.25">
      <c r="A111" s="18" t="s">
        <v>144</v>
      </c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</row>
    <row r="112" spans="1:12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</row>
    <row r="113" spans="1:12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</row>
    <row r="114" spans="1:12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</row>
    <row r="115" spans="1:12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</row>
    <row r="116" spans="1:12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</row>
    <row r="117" spans="1:12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</row>
    <row r="118" spans="1:12" x14ac:dyDescent="0.25">
      <c r="A118" s="17" t="s">
        <v>243</v>
      </c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</row>
    <row r="119" spans="1:12" x14ac:dyDescent="0.25">
      <c r="A119" s="18" t="s">
        <v>231</v>
      </c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</row>
    <row r="120" spans="1:12" x14ac:dyDescent="0.25">
      <c r="A120" s="18" t="s">
        <v>232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</row>
    <row r="121" spans="1:12" x14ac:dyDescent="0.25">
      <c r="A121" s="18" t="s">
        <v>233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</row>
    <row r="122" spans="1:12" x14ac:dyDescent="0.25">
      <c r="A122" s="18" t="s">
        <v>234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</row>
    <row r="123" spans="1:12" x14ac:dyDescent="0.25">
      <c r="A123" s="18" t="s">
        <v>235</v>
      </c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</row>
    <row r="124" spans="1:12" x14ac:dyDescent="0.25">
      <c r="A124" s="18" t="s">
        <v>236</v>
      </c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</row>
    <row r="125" spans="1:12" x14ac:dyDescent="0.25">
      <c r="A125" s="18" t="s">
        <v>237</v>
      </c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</row>
    <row r="126" spans="1:12" x14ac:dyDescent="0.25">
      <c r="A126" s="18" t="s">
        <v>238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</row>
    <row r="127" spans="1:12" x14ac:dyDescent="0.25">
      <c r="A127" s="18" t="s">
        <v>239</v>
      </c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</row>
    <row r="128" spans="1:12" x14ac:dyDescent="0.25">
      <c r="A128" s="18" t="s">
        <v>240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</row>
    <row r="129" spans="1:12" x14ac:dyDescent="0.25">
      <c r="A129" s="18" t="s">
        <v>241</v>
      </c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</row>
    <row r="130" spans="1:12" x14ac:dyDescent="0.25">
      <c r="A130" s="18" t="s">
        <v>242</v>
      </c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</row>
    <row r="131" spans="1:12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</row>
    <row r="132" spans="1:12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</row>
    <row r="133" spans="1:12" x14ac:dyDescent="0.25">
      <c r="A133" s="17" t="s">
        <v>244</v>
      </c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</row>
    <row r="134" spans="1:12" x14ac:dyDescent="0.25">
      <c r="A134" s="18" t="s">
        <v>92</v>
      </c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</row>
    <row r="135" spans="1:12" x14ac:dyDescent="0.25">
      <c r="A135" s="18" t="s">
        <v>245</v>
      </c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</row>
    <row r="136" spans="1:12" x14ac:dyDescent="0.25">
      <c r="A136" s="18" t="s">
        <v>93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</row>
    <row r="137" spans="1:12" x14ac:dyDescent="0.25">
      <c r="A137" s="18" t="s">
        <v>246</v>
      </c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</row>
    <row r="138" spans="1:12" x14ac:dyDescent="0.25">
      <c r="A138" s="18" t="s">
        <v>94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</row>
    <row r="139" spans="1:12" x14ac:dyDescent="0.25">
      <c r="A139" s="18" t="s">
        <v>247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</row>
    <row r="140" spans="1:12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</row>
    <row r="141" spans="1:12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</row>
    <row r="142" spans="1:12" x14ac:dyDescent="0.25">
      <c r="A142" s="17" t="s">
        <v>248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</row>
    <row r="143" spans="1:12" x14ac:dyDescent="0.25">
      <c r="A143" s="18" t="s">
        <v>250</v>
      </c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</row>
    <row r="144" spans="1:12" x14ac:dyDescent="0.25">
      <c r="A144" s="18" t="s">
        <v>249</v>
      </c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</row>
    <row r="145" spans="1:12" x14ac:dyDescent="0.25">
      <c r="A145" s="18" t="s">
        <v>251</v>
      </c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</row>
    <row r="146" spans="1:12" x14ac:dyDescent="0.25">
      <c r="A146" s="18" t="s">
        <v>253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</row>
    <row r="147" spans="1:12" x14ac:dyDescent="0.25">
      <c r="A147" s="18" t="s">
        <v>252</v>
      </c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</row>
    <row r="148" spans="1:12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</row>
    <row r="149" spans="1:12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</row>
    <row r="150" spans="1:12" x14ac:dyDescent="0.25">
      <c r="A150" s="17" t="s">
        <v>48</v>
      </c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</row>
    <row r="151" spans="1:12" x14ac:dyDescent="0.25">
      <c r="A151" s="18" t="s">
        <v>254</v>
      </c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</row>
    <row r="152" spans="1:12" x14ac:dyDescent="0.25">
      <c r="A152" s="18" t="s">
        <v>109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</row>
    <row r="153" spans="1:12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</row>
    <row r="154" spans="1:12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</row>
    <row r="155" spans="1:12" x14ac:dyDescent="0.25">
      <c r="A155" s="17" t="s">
        <v>265</v>
      </c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</row>
    <row r="156" spans="1:12" x14ac:dyDescent="0.25">
      <c r="A156" s="18" t="s">
        <v>255</v>
      </c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</row>
    <row r="157" spans="1:12" x14ac:dyDescent="0.25">
      <c r="A157" s="18" t="s">
        <v>256</v>
      </c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</row>
    <row r="158" spans="1:12" x14ac:dyDescent="0.25">
      <c r="A158" s="18" t="s">
        <v>257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</row>
    <row r="159" spans="1:12" x14ac:dyDescent="0.25">
      <c r="A159" s="18" t="s">
        <v>262</v>
      </c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</row>
    <row r="160" spans="1:12" x14ac:dyDescent="0.25">
      <c r="A160" s="18" t="s">
        <v>116</v>
      </c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</row>
    <row r="161" spans="1:12" x14ac:dyDescent="0.25">
      <c r="A161" s="18" t="s">
        <v>258</v>
      </c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</row>
    <row r="162" spans="1:12" x14ac:dyDescent="0.25">
      <c r="A162" s="18" t="s">
        <v>263</v>
      </c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</row>
    <row r="163" spans="1:12" x14ac:dyDescent="0.25">
      <c r="A163" s="18" t="s">
        <v>259</v>
      </c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</row>
    <row r="164" spans="1:12" x14ac:dyDescent="0.25">
      <c r="A164" s="18" t="s">
        <v>260</v>
      </c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</row>
    <row r="165" spans="1:12" x14ac:dyDescent="0.25">
      <c r="A165" s="18" t="s">
        <v>264</v>
      </c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</row>
    <row r="166" spans="1:12" x14ac:dyDescent="0.25">
      <c r="A166" s="18" t="s">
        <v>261</v>
      </c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</row>
    <row r="167" spans="1:12" x14ac:dyDescent="0.25">
      <c r="A167" s="21">
        <v>1</v>
      </c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</row>
    <row r="168" spans="1:12" x14ac:dyDescent="0.25">
      <c r="A168" s="21">
        <v>2</v>
      </c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</row>
    <row r="169" spans="1:12" x14ac:dyDescent="0.25">
      <c r="A169" s="21">
        <v>3</v>
      </c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</row>
    <row r="170" spans="1:12" x14ac:dyDescent="0.25">
      <c r="A170" s="21">
        <v>4</v>
      </c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</row>
    <row r="171" spans="1:12" x14ac:dyDescent="0.25">
      <c r="A171" s="21">
        <v>5</v>
      </c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</row>
    <row r="172" spans="1:12" x14ac:dyDescent="0.25">
      <c r="A172" s="21">
        <v>6</v>
      </c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</row>
    <row r="173" spans="1:12" x14ac:dyDescent="0.25">
      <c r="A173" s="21">
        <v>7</v>
      </c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</row>
    <row r="174" spans="1:12" x14ac:dyDescent="0.25">
      <c r="A174" s="21">
        <v>8</v>
      </c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</row>
    <row r="175" spans="1:12" x14ac:dyDescent="0.25">
      <c r="A175" s="21">
        <v>9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</row>
    <row r="176" spans="1:12" x14ac:dyDescent="0.25">
      <c r="A176" s="21">
        <v>10</v>
      </c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</row>
    <row r="177" spans="1:12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</row>
    <row r="178" spans="1:12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</row>
    <row r="179" spans="1:12" x14ac:dyDescent="0.25">
      <c r="A179" s="17" t="s">
        <v>266</v>
      </c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</row>
    <row r="180" spans="1:12" x14ac:dyDescent="0.25">
      <c r="A180" s="18" t="s">
        <v>268</v>
      </c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</row>
    <row r="181" spans="1:12" x14ac:dyDescent="0.25">
      <c r="A181" s="18" t="s">
        <v>272</v>
      </c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</row>
    <row r="182" spans="1:12" x14ac:dyDescent="0.25">
      <c r="A182" s="18" t="s">
        <v>271</v>
      </c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</row>
    <row r="183" spans="1:12" x14ac:dyDescent="0.25">
      <c r="A183" s="18" t="s">
        <v>270</v>
      </c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</row>
    <row r="184" spans="1:12" x14ac:dyDescent="0.25">
      <c r="A184" s="18" t="s">
        <v>273</v>
      </c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</row>
    <row r="185" spans="1:12" x14ac:dyDescent="0.25">
      <c r="A185" s="18" t="s">
        <v>269</v>
      </c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</row>
    <row r="186" spans="1:12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</row>
    <row r="187" spans="1:12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</row>
    <row r="188" spans="1:12" x14ac:dyDescent="0.25">
      <c r="A188" s="17" t="s">
        <v>297</v>
      </c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</row>
    <row r="189" spans="1:12" x14ac:dyDescent="0.25">
      <c r="A189" s="18" t="s">
        <v>290</v>
      </c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</row>
    <row r="190" spans="1:12" x14ac:dyDescent="0.25">
      <c r="A190" s="18" t="s">
        <v>283</v>
      </c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</row>
    <row r="191" spans="1:12" x14ac:dyDescent="0.25">
      <c r="A191" s="18" t="s">
        <v>291</v>
      </c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</row>
    <row r="192" spans="1:12" x14ac:dyDescent="0.25">
      <c r="A192" s="18" t="s">
        <v>296</v>
      </c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</row>
    <row r="193" spans="1:12" x14ac:dyDescent="0.25">
      <c r="A193" s="18" t="s">
        <v>277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</row>
    <row r="194" spans="1:12" x14ac:dyDescent="0.25">
      <c r="A194" s="18" t="s">
        <v>280</v>
      </c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</row>
    <row r="195" spans="1:12" x14ac:dyDescent="0.25">
      <c r="A195" s="18" t="s">
        <v>295</v>
      </c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</row>
    <row r="196" spans="1:12" x14ac:dyDescent="0.25">
      <c r="A196" s="18" t="s">
        <v>292</v>
      </c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</row>
    <row r="197" spans="1:12" x14ac:dyDescent="0.25">
      <c r="A197" s="18" t="s">
        <v>285</v>
      </c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</row>
    <row r="198" spans="1:12" x14ac:dyDescent="0.25">
      <c r="A198" s="18" t="s">
        <v>289</v>
      </c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</row>
    <row r="199" spans="1:12" x14ac:dyDescent="0.25">
      <c r="A199" s="18" t="s">
        <v>276</v>
      </c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</row>
    <row r="200" spans="1:12" x14ac:dyDescent="0.25">
      <c r="A200" s="18" t="s">
        <v>281</v>
      </c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</row>
    <row r="201" spans="1:12" x14ac:dyDescent="0.25">
      <c r="A201" s="18" t="s">
        <v>284</v>
      </c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</row>
    <row r="202" spans="1:12" x14ac:dyDescent="0.25">
      <c r="A202" s="18" t="s">
        <v>274</v>
      </c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</row>
    <row r="203" spans="1:12" x14ac:dyDescent="0.25">
      <c r="A203" s="18" t="s">
        <v>275</v>
      </c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</row>
    <row r="204" spans="1:12" x14ac:dyDescent="0.25">
      <c r="A204" s="18" t="s">
        <v>287</v>
      </c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</row>
    <row r="205" spans="1:12" x14ac:dyDescent="0.25">
      <c r="A205" s="18" t="s">
        <v>279</v>
      </c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</row>
    <row r="206" spans="1:12" x14ac:dyDescent="0.25">
      <c r="A206" s="18" t="s">
        <v>288</v>
      </c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</row>
    <row r="207" spans="1:12" x14ac:dyDescent="0.25">
      <c r="A207" s="18" t="s">
        <v>278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</row>
    <row r="208" spans="1:12" x14ac:dyDescent="0.25">
      <c r="A208" s="18" t="s">
        <v>294</v>
      </c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</row>
    <row r="209" spans="1:12" x14ac:dyDescent="0.25">
      <c r="A209" s="18" t="s">
        <v>282</v>
      </c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</row>
    <row r="210" spans="1:12" x14ac:dyDescent="0.25">
      <c r="A210" s="18" t="s">
        <v>286</v>
      </c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</row>
    <row r="211" spans="1:12" x14ac:dyDescent="0.25">
      <c r="A211" s="18" t="s">
        <v>293</v>
      </c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</row>
    <row r="212" spans="1:12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</row>
    <row r="213" spans="1:12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</row>
    <row r="214" spans="1:12" x14ac:dyDescent="0.25">
      <c r="A214" s="17" t="s">
        <v>298</v>
      </c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</row>
    <row r="215" spans="1:12" x14ac:dyDescent="0.25">
      <c r="A215" s="18" t="s">
        <v>95</v>
      </c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</row>
    <row r="216" spans="1:12" x14ac:dyDescent="0.25">
      <c r="A216" s="18" t="s">
        <v>96</v>
      </c>
      <c r="B216" s="18"/>
      <c r="C216" s="22"/>
      <c r="D216" s="18"/>
      <c r="E216" s="18"/>
      <c r="F216" s="18"/>
      <c r="G216" s="18"/>
      <c r="H216" s="18"/>
      <c r="I216" s="18"/>
      <c r="J216" s="18"/>
      <c r="K216" s="18"/>
      <c r="L216" s="18"/>
    </row>
    <row r="217" spans="1:12" x14ac:dyDescent="0.25">
      <c r="A217" s="18" t="s">
        <v>64</v>
      </c>
      <c r="B217" s="18"/>
      <c r="C217" s="22"/>
      <c r="D217" s="18"/>
      <c r="E217" s="18"/>
      <c r="F217" s="18"/>
      <c r="G217" s="18"/>
      <c r="H217" s="18"/>
      <c r="I217" s="18"/>
      <c r="J217" s="18"/>
      <c r="K217" s="18"/>
      <c r="L217" s="18"/>
    </row>
    <row r="218" spans="1:12" x14ac:dyDescent="0.25">
      <c r="A218" s="18" t="s">
        <v>97</v>
      </c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</row>
    <row r="219" spans="1:12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</row>
    <row r="220" spans="1:12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</row>
    <row r="221" spans="1:12" x14ac:dyDescent="0.25">
      <c r="A221" s="17" t="s">
        <v>302</v>
      </c>
      <c r="B221" s="18"/>
      <c r="C221" s="22"/>
      <c r="D221" s="18"/>
      <c r="E221" s="18"/>
      <c r="F221" s="18"/>
      <c r="G221" s="18"/>
      <c r="H221" s="18"/>
      <c r="I221" s="18"/>
      <c r="J221" s="18"/>
      <c r="K221" s="18"/>
      <c r="L221" s="18"/>
    </row>
    <row r="222" spans="1:12" x14ac:dyDescent="0.25">
      <c r="A222" s="18" t="s">
        <v>86</v>
      </c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</row>
    <row r="223" spans="1:12" x14ac:dyDescent="0.25">
      <c r="A223" s="18" t="s">
        <v>303</v>
      </c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</row>
    <row r="224" spans="1:12" x14ac:dyDescent="0.25">
      <c r="A224" s="18" t="s">
        <v>304</v>
      </c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</row>
    <row r="225" spans="1:12" ht="15.75" customHeight="1" x14ac:dyDescent="0.25">
      <c r="A225" s="18" t="s">
        <v>54</v>
      </c>
      <c r="B225" s="18"/>
      <c r="C225" s="22"/>
      <c r="D225" s="18"/>
      <c r="E225" s="18"/>
      <c r="F225" s="18"/>
      <c r="G225" s="18"/>
      <c r="H225" s="18"/>
      <c r="I225" s="18"/>
      <c r="J225" s="18"/>
      <c r="K225" s="18"/>
      <c r="L225" s="18"/>
    </row>
    <row r="226" spans="1:12" x14ac:dyDescent="0.25">
      <c r="A226" s="18" t="s">
        <v>87</v>
      </c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</row>
    <row r="228" spans="1:12" x14ac:dyDescent="0.25">
      <c r="C228" s="2"/>
    </row>
    <row r="233" spans="1:12" x14ac:dyDescent="0.25">
      <c r="C233" s="2"/>
    </row>
    <row r="248" spans="3:3" x14ac:dyDescent="0.25">
      <c r="C248" s="2"/>
    </row>
    <row r="255" spans="3:3" x14ac:dyDescent="0.25">
      <c r="C255" s="2"/>
    </row>
    <row r="256" spans="3:3" x14ac:dyDescent="0.25">
      <c r="C256" s="2"/>
    </row>
    <row r="257" spans="3:3" x14ac:dyDescent="0.25">
      <c r="C257" s="2"/>
    </row>
    <row r="258" spans="3:3" x14ac:dyDescent="0.25">
      <c r="C258" s="2"/>
    </row>
    <row r="260" spans="3:3" x14ac:dyDescent="0.25">
      <c r="C260" s="2"/>
    </row>
    <row r="261" spans="3:3" x14ac:dyDescent="0.25">
      <c r="C261" s="2"/>
    </row>
    <row r="262" spans="3:3" x14ac:dyDescent="0.25">
      <c r="C262" s="3"/>
    </row>
    <row r="263" spans="3:3" x14ac:dyDescent="0.25">
      <c r="C263" s="2"/>
    </row>
    <row r="264" spans="3:3" x14ac:dyDescent="0.25">
      <c r="C264" s="3"/>
    </row>
    <row r="265" spans="3:3" x14ac:dyDescent="0.25">
      <c r="C265" s="2"/>
    </row>
    <row r="266" spans="3:3" x14ac:dyDescent="0.25">
      <c r="C266" s="2"/>
    </row>
    <row r="268" spans="3:3" x14ac:dyDescent="0.25">
      <c r="C268" s="2"/>
    </row>
    <row r="269" spans="3:3" x14ac:dyDescent="0.25">
      <c r="C269" s="2"/>
    </row>
    <row r="271" spans="3:3" x14ac:dyDescent="0.25">
      <c r="C271" s="2"/>
    </row>
    <row r="272" spans="3:3" x14ac:dyDescent="0.25">
      <c r="C272" s="3"/>
    </row>
    <row r="274" spans="3:3" x14ac:dyDescent="0.25">
      <c r="C274" s="2"/>
    </row>
    <row r="275" spans="3:3" x14ac:dyDescent="0.25">
      <c r="C275" s="3"/>
    </row>
    <row r="284" spans="3:3" x14ac:dyDescent="0.25">
      <c r="C284" s="3"/>
    </row>
    <row r="292" spans="3:3" x14ac:dyDescent="0.25">
      <c r="C292" s="2"/>
    </row>
    <row r="294" spans="3:3" x14ac:dyDescent="0.25">
      <c r="C294" s="3"/>
    </row>
    <row r="295" spans="3:3" x14ac:dyDescent="0.25">
      <c r="C295" s="2"/>
    </row>
    <row r="298" spans="3:3" x14ac:dyDescent="0.25">
      <c r="C298" s="2"/>
    </row>
    <row r="305" spans="3:3" x14ac:dyDescent="0.25">
      <c r="C305" s="2"/>
    </row>
    <row r="307" spans="3:3" x14ac:dyDescent="0.25">
      <c r="C307" s="2"/>
    </row>
    <row r="309" spans="3:3" x14ac:dyDescent="0.25">
      <c r="C309" s="2"/>
    </row>
    <row r="315" spans="3:3" x14ac:dyDescent="0.25">
      <c r="C315" s="2"/>
    </row>
    <row r="316" spans="3:3" x14ac:dyDescent="0.25">
      <c r="C316" s="2"/>
    </row>
    <row r="317" spans="3:3" x14ac:dyDescent="0.25">
      <c r="C317" s="2"/>
    </row>
    <row r="323" spans="3:3" x14ac:dyDescent="0.25">
      <c r="C323" s="2"/>
    </row>
    <row r="324" spans="3:3" x14ac:dyDescent="0.25">
      <c r="C324" s="2"/>
    </row>
    <row r="327" spans="3:3" x14ac:dyDescent="0.25">
      <c r="C327" s="2"/>
    </row>
    <row r="329" spans="3:3" x14ac:dyDescent="0.25">
      <c r="C329" s="3"/>
    </row>
    <row r="332" spans="3:3" x14ac:dyDescent="0.25">
      <c r="C332" s="2"/>
    </row>
    <row r="335" spans="3:3" x14ac:dyDescent="0.25">
      <c r="C335" s="2"/>
    </row>
    <row r="336" spans="3:3" x14ac:dyDescent="0.25">
      <c r="C336" s="2"/>
    </row>
    <row r="337" spans="1:3" x14ac:dyDescent="0.25">
      <c r="C337" s="3"/>
    </row>
    <row r="338" spans="1:3" x14ac:dyDescent="0.25">
      <c r="A338" t="s">
        <v>276</v>
      </c>
    </row>
    <row r="339" spans="1:3" x14ac:dyDescent="0.25">
      <c r="A339" t="s">
        <v>279</v>
      </c>
      <c r="C339" s="2"/>
    </row>
    <row r="340" spans="1:3" x14ac:dyDescent="0.25">
      <c r="A340" t="s">
        <v>274</v>
      </c>
    </row>
    <row r="341" spans="1:3" x14ac:dyDescent="0.25">
      <c r="A341" t="s">
        <v>274</v>
      </c>
    </row>
    <row r="342" spans="1:3" x14ac:dyDescent="0.25">
      <c r="A342" t="s">
        <v>276</v>
      </c>
    </row>
    <row r="343" spans="1:3" x14ac:dyDescent="0.25">
      <c r="A343" t="s">
        <v>275</v>
      </c>
    </row>
    <row r="344" spans="1:3" x14ac:dyDescent="0.25">
      <c r="A344" t="s">
        <v>278</v>
      </c>
    </row>
    <row r="345" spans="1:3" x14ac:dyDescent="0.25">
      <c r="A345" t="s">
        <v>278</v>
      </c>
    </row>
    <row r="346" spans="1:3" x14ac:dyDescent="0.25">
      <c r="A346" t="s">
        <v>274</v>
      </c>
    </row>
    <row r="347" spans="1:3" x14ac:dyDescent="0.25">
      <c r="A347" t="s">
        <v>287</v>
      </c>
      <c r="C347" s="3"/>
    </row>
    <row r="348" spans="1:3" x14ac:dyDescent="0.25">
      <c r="A348" t="s">
        <v>276</v>
      </c>
    </row>
    <row r="349" spans="1:3" x14ac:dyDescent="0.25">
      <c r="A349" t="s">
        <v>280</v>
      </c>
    </row>
    <row r="350" spans="1:3" x14ac:dyDescent="0.25">
      <c r="A350" t="s">
        <v>284</v>
      </c>
    </row>
    <row r="351" spans="1:3" x14ac:dyDescent="0.25">
      <c r="A351" t="s">
        <v>275</v>
      </c>
    </row>
    <row r="352" spans="1:3" x14ac:dyDescent="0.25">
      <c r="A352" t="s">
        <v>276</v>
      </c>
    </row>
    <row r="353" spans="1:3" x14ac:dyDescent="0.25">
      <c r="C353" s="3"/>
    </row>
    <row r="354" spans="1:3" x14ac:dyDescent="0.25">
      <c r="A354" t="s">
        <v>281</v>
      </c>
    </row>
    <row r="355" spans="1:3" x14ac:dyDescent="0.25">
      <c r="A355" t="s">
        <v>276</v>
      </c>
    </row>
    <row r="356" spans="1:3" x14ac:dyDescent="0.25">
      <c r="A356" t="s">
        <v>276</v>
      </c>
    </row>
    <row r="357" spans="1:3" x14ac:dyDescent="0.25">
      <c r="A357" t="s">
        <v>275</v>
      </c>
    </row>
    <row r="358" spans="1:3" x14ac:dyDescent="0.25">
      <c r="A358" t="s">
        <v>280</v>
      </c>
    </row>
    <row r="359" spans="1:3" x14ac:dyDescent="0.25">
      <c r="A359" t="s">
        <v>280</v>
      </c>
    </row>
    <row r="360" spans="1:3" x14ac:dyDescent="0.25">
      <c r="A360" t="s">
        <v>276</v>
      </c>
    </row>
    <row r="361" spans="1:3" x14ac:dyDescent="0.25">
      <c r="A361" t="s">
        <v>283</v>
      </c>
    </row>
    <row r="362" spans="1:3" x14ac:dyDescent="0.25">
      <c r="A362" t="s">
        <v>276</v>
      </c>
    </row>
    <row r="363" spans="1:3" x14ac:dyDescent="0.25">
      <c r="A363" t="s">
        <v>276</v>
      </c>
    </row>
    <row r="364" spans="1:3" x14ac:dyDescent="0.25">
      <c r="A364" t="s">
        <v>276</v>
      </c>
    </row>
    <row r="365" spans="1:3" x14ac:dyDescent="0.25">
      <c r="A365" t="s">
        <v>276</v>
      </c>
    </row>
    <row r="366" spans="1:3" x14ac:dyDescent="0.25">
      <c r="A366" t="s">
        <v>280</v>
      </c>
    </row>
    <row r="367" spans="1:3" x14ac:dyDescent="0.25">
      <c r="A367" t="s">
        <v>275</v>
      </c>
    </row>
    <row r="368" spans="1:3" x14ac:dyDescent="0.25">
      <c r="A368" t="s">
        <v>284</v>
      </c>
    </row>
    <row r="369" spans="1:3" x14ac:dyDescent="0.25">
      <c r="A369" t="s">
        <v>276</v>
      </c>
    </row>
    <row r="370" spans="1:3" x14ac:dyDescent="0.25">
      <c r="A370" t="s">
        <v>281</v>
      </c>
    </row>
    <row r="371" spans="1:3" x14ac:dyDescent="0.25">
      <c r="A371" t="s">
        <v>275</v>
      </c>
    </row>
    <row r="372" spans="1:3" x14ac:dyDescent="0.25">
      <c r="A372" t="s">
        <v>275</v>
      </c>
    </row>
    <row r="373" spans="1:3" x14ac:dyDescent="0.25">
      <c r="A373" t="s">
        <v>274</v>
      </c>
    </row>
    <row r="374" spans="1:3" x14ac:dyDescent="0.25">
      <c r="A374" t="s">
        <v>275</v>
      </c>
    </row>
    <row r="375" spans="1:3" x14ac:dyDescent="0.25">
      <c r="A375" t="s">
        <v>279</v>
      </c>
      <c r="C375" s="2"/>
    </row>
    <row r="376" spans="1:3" x14ac:dyDescent="0.25">
      <c r="A376" t="s">
        <v>279</v>
      </c>
      <c r="C376" s="2"/>
    </row>
    <row r="377" spans="1:3" x14ac:dyDescent="0.25">
      <c r="A377" t="s">
        <v>279</v>
      </c>
      <c r="C377" s="2"/>
    </row>
    <row r="378" spans="1:3" x14ac:dyDescent="0.25">
      <c r="A378" t="s">
        <v>294</v>
      </c>
    </row>
    <row r="379" spans="1:3" x14ac:dyDescent="0.25">
      <c r="A379" t="s">
        <v>275</v>
      </c>
    </row>
    <row r="380" spans="1:3" x14ac:dyDescent="0.25">
      <c r="A380" t="s">
        <v>278</v>
      </c>
    </row>
    <row r="381" spans="1:3" x14ac:dyDescent="0.25">
      <c r="A381" t="s">
        <v>275</v>
      </c>
    </row>
    <row r="382" spans="1:3" x14ac:dyDescent="0.25">
      <c r="A382" t="s">
        <v>291</v>
      </c>
    </row>
    <row r="383" spans="1:3" x14ac:dyDescent="0.25">
      <c r="A383" t="s">
        <v>274</v>
      </c>
    </row>
    <row r="384" spans="1:3" x14ac:dyDescent="0.25">
      <c r="A384" t="s">
        <v>274</v>
      </c>
    </row>
    <row r="385" spans="1:1" x14ac:dyDescent="0.25">
      <c r="A385" t="s">
        <v>274</v>
      </c>
    </row>
    <row r="386" spans="1:1" x14ac:dyDescent="0.25">
      <c r="A386" t="s">
        <v>274</v>
      </c>
    </row>
    <row r="387" spans="1:1" x14ac:dyDescent="0.25">
      <c r="A387" t="s">
        <v>274</v>
      </c>
    </row>
    <row r="388" spans="1:1" x14ac:dyDescent="0.25">
      <c r="A388" t="s">
        <v>274</v>
      </c>
    </row>
    <row r="389" spans="1:1" x14ac:dyDescent="0.25">
      <c r="A389" t="s">
        <v>274</v>
      </c>
    </row>
    <row r="390" spans="1:1" x14ac:dyDescent="0.25">
      <c r="A390" t="s">
        <v>274</v>
      </c>
    </row>
    <row r="391" spans="1:1" x14ac:dyDescent="0.25">
      <c r="A391" t="s">
        <v>274</v>
      </c>
    </row>
    <row r="392" spans="1:1" x14ac:dyDescent="0.25">
      <c r="A392" t="s">
        <v>274</v>
      </c>
    </row>
    <row r="393" spans="1:1" x14ac:dyDescent="0.25">
      <c r="A393" t="s">
        <v>274</v>
      </c>
    </row>
    <row r="394" spans="1:1" x14ac:dyDescent="0.25">
      <c r="A394" t="s">
        <v>274</v>
      </c>
    </row>
    <row r="395" spans="1:1" x14ac:dyDescent="0.25">
      <c r="A395" t="s">
        <v>274</v>
      </c>
    </row>
    <row r="396" spans="1:1" x14ac:dyDescent="0.25">
      <c r="A396" t="s">
        <v>281</v>
      </c>
    </row>
    <row r="397" spans="1:1" x14ac:dyDescent="0.25">
      <c r="A397" t="s">
        <v>281</v>
      </c>
    </row>
    <row r="398" spans="1:1" x14ac:dyDescent="0.25">
      <c r="A398" t="s">
        <v>295</v>
      </c>
    </row>
    <row r="399" spans="1:1" x14ac:dyDescent="0.25">
      <c r="A399" t="s">
        <v>295</v>
      </c>
    </row>
    <row r="400" spans="1:1" x14ac:dyDescent="0.25">
      <c r="A400" t="s">
        <v>277</v>
      </c>
    </row>
    <row r="401" spans="1:1" x14ac:dyDescent="0.25">
      <c r="A401" t="s">
        <v>277</v>
      </c>
    </row>
    <row r="402" spans="1:1" x14ac:dyDescent="0.25">
      <c r="A402" t="s">
        <v>282</v>
      </c>
    </row>
    <row r="403" spans="1:1" x14ac:dyDescent="0.25">
      <c r="A403" t="s">
        <v>281</v>
      </c>
    </row>
    <row r="404" spans="1:1" x14ac:dyDescent="0.25">
      <c r="A404" t="s">
        <v>274</v>
      </c>
    </row>
    <row r="405" spans="1:1" x14ac:dyDescent="0.25">
      <c r="A405" t="s">
        <v>274</v>
      </c>
    </row>
    <row r="406" spans="1:1" x14ac:dyDescent="0.25">
      <c r="A406" t="s">
        <v>281</v>
      </c>
    </row>
    <row r="407" spans="1:1" x14ac:dyDescent="0.25">
      <c r="A407" t="s">
        <v>281</v>
      </c>
    </row>
    <row r="408" spans="1:1" x14ac:dyDescent="0.25">
      <c r="A408" t="s">
        <v>281</v>
      </c>
    </row>
    <row r="409" spans="1:1" x14ac:dyDescent="0.25">
      <c r="A409" t="s">
        <v>281</v>
      </c>
    </row>
    <row r="410" spans="1:1" x14ac:dyDescent="0.25">
      <c r="A410" t="s">
        <v>281</v>
      </c>
    </row>
    <row r="411" spans="1:1" x14ac:dyDescent="0.25">
      <c r="A411" t="s">
        <v>281</v>
      </c>
    </row>
    <row r="412" spans="1:1" x14ac:dyDescent="0.25">
      <c r="A412" t="s">
        <v>281</v>
      </c>
    </row>
    <row r="413" spans="1:1" x14ac:dyDescent="0.25">
      <c r="A413" t="s">
        <v>281</v>
      </c>
    </row>
    <row r="414" spans="1:1" x14ac:dyDescent="0.25">
      <c r="A414" t="s">
        <v>281</v>
      </c>
    </row>
    <row r="415" spans="1:1" x14ac:dyDescent="0.25">
      <c r="A415" t="s">
        <v>281</v>
      </c>
    </row>
    <row r="416" spans="1:1" x14ac:dyDescent="0.25">
      <c r="A416" t="s">
        <v>281</v>
      </c>
    </row>
    <row r="417" spans="1:1" x14ac:dyDescent="0.25">
      <c r="A417" t="s">
        <v>281</v>
      </c>
    </row>
    <row r="418" spans="1:1" x14ac:dyDescent="0.25">
      <c r="A418" t="s">
        <v>281</v>
      </c>
    </row>
    <row r="419" spans="1:1" x14ac:dyDescent="0.25">
      <c r="A419" t="s">
        <v>277</v>
      </c>
    </row>
    <row r="420" spans="1:1" x14ac:dyDescent="0.25">
      <c r="A420" t="s">
        <v>274</v>
      </c>
    </row>
    <row r="421" spans="1:1" x14ac:dyDescent="0.25">
      <c r="A421" t="s">
        <v>274</v>
      </c>
    </row>
    <row r="422" spans="1:1" x14ac:dyDescent="0.25">
      <c r="A422" t="s">
        <v>277</v>
      </c>
    </row>
    <row r="423" spans="1:1" x14ac:dyDescent="0.25">
      <c r="A423" t="s">
        <v>277</v>
      </c>
    </row>
    <row r="424" spans="1:1" x14ac:dyDescent="0.25">
      <c r="A424" t="s">
        <v>277</v>
      </c>
    </row>
    <row r="425" spans="1:1" x14ac:dyDescent="0.25">
      <c r="A425" t="s">
        <v>277</v>
      </c>
    </row>
    <row r="426" spans="1:1" x14ac:dyDescent="0.25">
      <c r="A426" t="s">
        <v>277</v>
      </c>
    </row>
    <row r="427" spans="1:1" x14ac:dyDescent="0.25">
      <c r="A427" t="s">
        <v>277</v>
      </c>
    </row>
    <row r="428" spans="1:1" x14ac:dyDescent="0.25">
      <c r="A428" t="s">
        <v>277</v>
      </c>
    </row>
    <row r="429" spans="1:1" x14ac:dyDescent="0.25">
      <c r="A429" t="s">
        <v>277</v>
      </c>
    </row>
    <row r="430" spans="1:1" x14ac:dyDescent="0.25">
      <c r="A430" t="s">
        <v>277</v>
      </c>
    </row>
    <row r="431" spans="1:1" x14ac:dyDescent="0.25">
      <c r="A431" t="s">
        <v>281</v>
      </c>
    </row>
    <row r="432" spans="1:1" x14ac:dyDescent="0.25">
      <c r="A432" t="s">
        <v>281</v>
      </c>
    </row>
    <row r="433" spans="1:1" x14ac:dyDescent="0.25">
      <c r="A433" t="s">
        <v>281</v>
      </c>
    </row>
    <row r="434" spans="1:1" x14ac:dyDescent="0.25">
      <c r="A434" t="s">
        <v>281</v>
      </c>
    </row>
    <row r="435" spans="1:1" x14ac:dyDescent="0.25">
      <c r="A435" t="s">
        <v>277</v>
      </c>
    </row>
    <row r="436" spans="1:1" x14ac:dyDescent="0.25">
      <c r="A436" t="s">
        <v>277</v>
      </c>
    </row>
    <row r="437" spans="1:1" x14ac:dyDescent="0.25">
      <c r="A437" t="s">
        <v>277</v>
      </c>
    </row>
    <row r="438" spans="1:1" x14ac:dyDescent="0.25">
      <c r="A438" t="s">
        <v>277</v>
      </c>
    </row>
    <row r="439" spans="1:1" x14ac:dyDescent="0.25">
      <c r="A439" t="s">
        <v>277</v>
      </c>
    </row>
    <row r="440" spans="1:1" x14ac:dyDescent="0.25">
      <c r="A440" t="s">
        <v>277</v>
      </c>
    </row>
    <row r="441" spans="1:1" x14ac:dyDescent="0.25">
      <c r="A441" t="s">
        <v>277</v>
      </c>
    </row>
    <row r="442" spans="1:1" x14ac:dyDescent="0.25">
      <c r="A442" t="s">
        <v>277</v>
      </c>
    </row>
    <row r="443" spans="1:1" x14ac:dyDescent="0.25">
      <c r="A443" t="s">
        <v>277</v>
      </c>
    </row>
    <row r="444" spans="1:1" x14ac:dyDescent="0.25">
      <c r="A444" t="s">
        <v>291</v>
      </c>
    </row>
    <row r="445" spans="1:1" x14ac:dyDescent="0.25">
      <c r="A445" t="s">
        <v>281</v>
      </c>
    </row>
    <row r="446" spans="1:1" x14ac:dyDescent="0.25">
      <c r="A446" t="s">
        <v>291</v>
      </c>
    </row>
    <row r="447" spans="1:1" x14ac:dyDescent="0.25">
      <c r="A447" t="s">
        <v>274</v>
      </c>
    </row>
    <row r="448" spans="1:1" x14ac:dyDescent="0.25">
      <c r="A448" t="s">
        <v>274</v>
      </c>
    </row>
    <row r="449" spans="1:3" x14ac:dyDescent="0.25">
      <c r="A449" t="s">
        <v>281</v>
      </c>
    </row>
    <row r="450" spans="1:3" x14ac:dyDescent="0.25">
      <c r="A450" t="s">
        <v>291</v>
      </c>
    </row>
    <row r="451" spans="1:3" x14ac:dyDescent="0.25">
      <c r="A451" t="s">
        <v>281</v>
      </c>
    </row>
    <row r="452" spans="1:3" x14ac:dyDescent="0.25">
      <c r="A452" t="s">
        <v>277</v>
      </c>
    </row>
    <row r="453" spans="1:3" x14ac:dyDescent="0.25">
      <c r="A453" t="s">
        <v>277</v>
      </c>
    </row>
    <row r="454" spans="1:3" x14ac:dyDescent="0.25">
      <c r="A454" t="s">
        <v>291</v>
      </c>
    </row>
    <row r="455" spans="1:3" x14ac:dyDescent="0.25">
      <c r="A455" t="s">
        <v>291</v>
      </c>
    </row>
    <row r="456" spans="1:3" x14ac:dyDescent="0.25">
      <c r="A456" t="s">
        <v>295</v>
      </c>
    </row>
    <row r="457" spans="1:3" x14ac:dyDescent="0.25">
      <c r="A457" t="s">
        <v>277</v>
      </c>
    </row>
    <row r="458" spans="1:3" x14ac:dyDescent="0.25">
      <c r="A458" t="s">
        <v>281</v>
      </c>
    </row>
    <row r="459" spans="1:3" x14ac:dyDescent="0.25">
      <c r="A459" t="s">
        <v>276</v>
      </c>
    </row>
    <row r="460" spans="1:3" x14ac:dyDescent="0.25">
      <c r="A460" t="s">
        <v>287</v>
      </c>
      <c r="C460" s="3"/>
    </row>
    <row r="461" spans="1:3" x14ac:dyDescent="0.25">
      <c r="A461" t="s">
        <v>279</v>
      </c>
      <c r="C461" s="2"/>
    </row>
    <row r="462" spans="1:3" x14ac:dyDescent="0.25">
      <c r="A462" t="s">
        <v>285</v>
      </c>
      <c r="C462" s="2"/>
    </row>
    <row r="463" spans="1:3" x14ac:dyDescent="0.25">
      <c r="A463" t="s">
        <v>276</v>
      </c>
    </row>
    <row r="464" spans="1:3" x14ac:dyDescent="0.25">
      <c r="A464" t="s">
        <v>284</v>
      </c>
    </row>
    <row r="465" spans="1:1" x14ac:dyDescent="0.25">
      <c r="A465" t="s">
        <v>278</v>
      </c>
    </row>
    <row r="466" spans="1:1" x14ac:dyDescent="0.25">
      <c r="A466" t="s">
        <v>275</v>
      </c>
    </row>
    <row r="467" spans="1:1" x14ac:dyDescent="0.25">
      <c r="A467" t="s">
        <v>275</v>
      </c>
    </row>
    <row r="468" spans="1:1" x14ac:dyDescent="0.25">
      <c r="A468" t="s">
        <v>281</v>
      </c>
    </row>
    <row r="469" spans="1:1" x14ac:dyDescent="0.25">
      <c r="A469" t="s">
        <v>295</v>
      </c>
    </row>
    <row r="470" spans="1:1" x14ac:dyDescent="0.25">
      <c r="A470" t="s">
        <v>274</v>
      </c>
    </row>
    <row r="471" spans="1:1" x14ac:dyDescent="0.25">
      <c r="A471" t="s">
        <v>277</v>
      </c>
    </row>
    <row r="472" spans="1:1" x14ac:dyDescent="0.25">
      <c r="A472" t="s">
        <v>291</v>
      </c>
    </row>
    <row r="473" spans="1:1" x14ac:dyDescent="0.25">
      <c r="A473" t="s">
        <v>291</v>
      </c>
    </row>
    <row r="474" spans="1:1" x14ac:dyDescent="0.25">
      <c r="A474" t="s">
        <v>291</v>
      </c>
    </row>
    <row r="475" spans="1:1" x14ac:dyDescent="0.25">
      <c r="A475" t="s">
        <v>291</v>
      </c>
    </row>
    <row r="476" spans="1:1" x14ac:dyDescent="0.25">
      <c r="A476" t="s">
        <v>291</v>
      </c>
    </row>
    <row r="477" spans="1:1" x14ac:dyDescent="0.25">
      <c r="A477" t="s">
        <v>291</v>
      </c>
    </row>
    <row r="478" spans="1:1" x14ac:dyDescent="0.25">
      <c r="A478" t="s">
        <v>291</v>
      </c>
    </row>
    <row r="479" spans="1:1" x14ac:dyDescent="0.25">
      <c r="A479" t="s">
        <v>291</v>
      </c>
    </row>
    <row r="480" spans="1:1" x14ac:dyDescent="0.25">
      <c r="A480" t="s">
        <v>291</v>
      </c>
    </row>
    <row r="481" spans="1:1" x14ac:dyDescent="0.25">
      <c r="A481" t="s">
        <v>291</v>
      </c>
    </row>
    <row r="482" spans="1:1" x14ac:dyDescent="0.25">
      <c r="A482" t="s">
        <v>291</v>
      </c>
    </row>
    <row r="483" spans="1:1" x14ac:dyDescent="0.25">
      <c r="A483" t="s">
        <v>291</v>
      </c>
    </row>
    <row r="484" spans="1:1" x14ac:dyDescent="0.25">
      <c r="A484" t="s">
        <v>291</v>
      </c>
    </row>
    <row r="485" spans="1:1" x14ac:dyDescent="0.25">
      <c r="A485" t="s">
        <v>291</v>
      </c>
    </row>
    <row r="486" spans="1:1" x14ac:dyDescent="0.25">
      <c r="A486" t="s">
        <v>291</v>
      </c>
    </row>
    <row r="487" spans="1:1" x14ac:dyDescent="0.25">
      <c r="A487" t="s">
        <v>291</v>
      </c>
    </row>
    <row r="488" spans="1:1" x14ac:dyDescent="0.25">
      <c r="A488" t="s">
        <v>291</v>
      </c>
    </row>
    <row r="489" spans="1:1" x14ac:dyDescent="0.25">
      <c r="A489" t="s">
        <v>291</v>
      </c>
    </row>
    <row r="490" spans="1:1" x14ac:dyDescent="0.25">
      <c r="A490" t="s">
        <v>291</v>
      </c>
    </row>
    <row r="491" spans="1:1" x14ac:dyDescent="0.25">
      <c r="A491" t="s">
        <v>291</v>
      </c>
    </row>
    <row r="492" spans="1:1" x14ac:dyDescent="0.25">
      <c r="A492" t="s">
        <v>291</v>
      </c>
    </row>
    <row r="493" spans="1:1" x14ac:dyDescent="0.25">
      <c r="A493" t="s">
        <v>291</v>
      </c>
    </row>
    <row r="494" spans="1:1" x14ac:dyDescent="0.25">
      <c r="A494" t="s">
        <v>291</v>
      </c>
    </row>
    <row r="495" spans="1:1" x14ac:dyDescent="0.25">
      <c r="A495" t="s">
        <v>291</v>
      </c>
    </row>
    <row r="496" spans="1:1" x14ac:dyDescent="0.25">
      <c r="A496" t="s">
        <v>291</v>
      </c>
    </row>
    <row r="497" spans="1:1" x14ac:dyDescent="0.25">
      <c r="A497" t="s">
        <v>291</v>
      </c>
    </row>
    <row r="498" spans="1:1" x14ac:dyDescent="0.25">
      <c r="A498" t="s">
        <v>291</v>
      </c>
    </row>
    <row r="499" spans="1:1" x14ac:dyDescent="0.25">
      <c r="A499" t="s">
        <v>291</v>
      </c>
    </row>
    <row r="500" spans="1:1" x14ac:dyDescent="0.25">
      <c r="A500" t="s">
        <v>291</v>
      </c>
    </row>
    <row r="501" spans="1:1" x14ac:dyDescent="0.25">
      <c r="A501" t="s">
        <v>291</v>
      </c>
    </row>
    <row r="502" spans="1:1" x14ac:dyDescent="0.25">
      <c r="A502" t="s">
        <v>291</v>
      </c>
    </row>
    <row r="503" spans="1:1" x14ac:dyDescent="0.25">
      <c r="A503" t="s">
        <v>291</v>
      </c>
    </row>
    <row r="504" spans="1:1" x14ac:dyDescent="0.25">
      <c r="A504" t="s">
        <v>291</v>
      </c>
    </row>
    <row r="505" spans="1:1" x14ac:dyDescent="0.25">
      <c r="A505" t="s">
        <v>291</v>
      </c>
    </row>
    <row r="506" spans="1:1" x14ac:dyDescent="0.25">
      <c r="A506" t="s">
        <v>291</v>
      </c>
    </row>
    <row r="507" spans="1:1" x14ac:dyDescent="0.25">
      <c r="A507" t="s">
        <v>291</v>
      </c>
    </row>
    <row r="508" spans="1:1" x14ac:dyDescent="0.25">
      <c r="A508" t="s">
        <v>291</v>
      </c>
    </row>
    <row r="509" spans="1:1" x14ac:dyDescent="0.25">
      <c r="A509" t="s">
        <v>291</v>
      </c>
    </row>
    <row r="510" spans="1:1" x14ac:dyDescent="0.25">
      <c r="A510" t="s">
        <v>286</v>
      </c>
    </row>
    <row r="511" spans="1:1" x14ac:dyDescent="0.25">
      <c r="A511" t="s">
        <v>286</v>
      </c>
    </row>
    <row r="512" spans="1:1" x14ac:dyDescent="0.25">
      <c r="A512" t="s">
        <v>286</v>
      </c>
    </row>
    <row r="513" spans="1:1" x14ac:dyDescent="0.25">
      <c r="A513" t="s">
        <v>286</v>
      </c>
    </row>
    <row r="514" spans="1:1" x14ac:dyDescent="0.25">
      <c r="A514" t="s">
        <v>286</v>
      </c>
    </row>
    <row r="515" spans="1:1" x14ac:dyDescent="0.25">
      <c r="A515" t="s">
        <v>286</v>
      </c>
    </row>
    <row r="516" spans="1:1" x14ac:dyDescent="0.25">
      <c r="A516" t="s">
        <v>286</v>
      </c>
    </row>
    <row r="517" spans="1:1" x14ac:dyDescent="0.25">
      <c r="A517" t="s">
        <v>286</v>
      </c>
    </row>
    <row r="518" spans="1:1" x14ac:dyDescent="0.25">
      <c r="A518" t="s">
        <v>286</v>
      </c>
    </row>
    <row r="519" spans="1:1" x14ac:dyDescent="0.25">
      <c r="A519" t="s">
        <v>286</v>
      </c>
    </row>
    <row r="520" spans="1:1" x14ac:dyDescent="0.25">
      <c r="A520" t="s">
        <v>286</v>
      </c>
    </row>
    <row r="521" spans="1:1" x14ac:dyDescent="0.25">
      <c r="A521" t="s">
        <v>286</v>
      </c>
    </row>
    <row r="522" spans="1:1" x14ac:dyDescent="0.25">
      <c r="A522" t="s">
        <v>282</v>
      </c>
    </row>
    <row r="523" spans="1:1" x14ac:dyDescent="0.25">
      <c r="A523" t="s">
        <v>282</v>
      </c>
    </row>
    <row r="524" spans="1:1" x14ac:dyDescent="0.25">
      <c r="A524" t="s">
        <v>282</v>
      </c>
    </row>
    <row r="525" spans="1:1" x14ac:dyDescent="0.25">
      <c r="A525" t="s">
        <v>282</v>
      </c>
    </row>
    <row r="526" spans="1:1" x14ac:dyDescent="0.25">
      <c r="A526" t="s">
        <v>282</v>
      </c>
    </row>
    <row r="527" spans="1:1" x14ac:dyDescent="0.25">
      <c r="A527" t="s">
        <v>282</v>
      </c>
    </row>
    <row r="528" spans="1:1" x14ac:dyDescent="0.25">
      <c r="A528" t="s">
        <v>282</v>
      </c>
    </row>
    <row r="529" spans="1:1" x14ac:dyDescent="0.25">
      <c r="A529" t="s">
        <v>282</v>
      </c>
    </row>
    <row r="530" spans="1:1" x14ac:dyDescent="0.25">
      <c r="A530" t="s">
        <v>282</v>
      </c>
    </row>
    <row r="531" spans="1:1" x14ac:dyDescent="0.25">
      <c r="A531" t="s">
        <v>282</v>
      </c>
    </row>
    <row r="532" spans="1:1" x14ac:dyDescent="0.25">
      <c r="A532" t="s">
        <v>282</v>
      </c>
    </row>
    <row r="533" spans="1:1" x14ac:dyDescent="0.25">
      <c r="A533" t="s">
        <v>282</v>
      </c>
    </row>
    <row r="534" spans="1:1" x14ac:dyDescent="0.25">
      <c r="A534" t="s">
        <v>282</v>
      </c>
    </row>
    <row r="535" spans="1:1" x14ac:dyDescent="0.25">
      <c r="A535" t="s">
        <v>282</v>
      </c>
    </row>
    <row r="536" spans="1:1" x14ac:dyDescent="0.25">
      <c r="A536" t="s">
        <v>282</v>
      </c>
    </row>
    <row r="537" spans="1:1" x14ac:dyDescent="0.25">
      <c r="A537" t="s">
        <v>282</v>
      </c>
    </row>
    <row r="538" spans="1:1" x14ac:dyDescent="0.25">
      <c r="A538" t="s">
        <v>282</v>
      </c>
    </row>
    <row r="539" spans="1:1" x14ac:dyDescent="0.25">
      <c r="A539" t="s">
        <v>282</v>
      </c>
    </row>
    <row r="540" spans="1:1" x14ac:dyDescent="0.25">
      <c r="A540" t="s">
        <v>282</v>
      </c>
    </row>
    <row r="541" spans="1:1" x14ac:dyDescent="0.25">
      <c r="A541" t="s">
        <v>282</v>
      </c>
    </row>
    <row r="542" spans="1:1" x14ac:dyDescent="0.25">
      <c r="A542" t="s">
        <v>296</v>
      </c>
    </row>
    <row r="543" spans="1:1" x14ac:dyDescent="0.25">
      <c r="A543" t="s">
        <v>296</v>
      </c>
    </row>
    <row r="544" spans="1:1" x14ac:dyDescent="0.25">
      <c r="A544" t="s">
        <v>296</v>
      </c>
    </row>
    <row r="545" spans="1:1" x14ac:dyDescent="0.25">
      <c r="A545" t="s">
        <v>296</v>
      </c>
    </row>
    <row r="546" spans="1:1" x14ac:dyDescent="0.25">
      <c r="A546" t="s">
        <v>296</v>
      </c>
    </row>
    <row r="547" spans="1:1" x14ac:dyDescent="0.25">
      <c r="A547" t="s">
        <v>296</v>
      </c>
    </row>
    <row r="548" spans="1:1" x14ac:dyDescent="0.25">
      <c r="A548" t="s">
        <v>294</v>
      </c>
    </row>
    <row r="549" spans="1:1" x14ac:dyDescent="0.25">
      <c r="A549" t="s">
        <v>294</v>
      </c>
    </row>
    <row r="550" spans="1:1" x14ac:dyDescent="0.25">
      <c r="A550" t="s">
        <v>274</v>
      </c>
    </row>
    <row r="551" spans="1:1" x14ac:dyDescent="0.25">
      <c r="A551" t="s">
        <v>274</v>
      </c>
    </row>
    <row r="552" spans="1:1" x14ac:dyDescent="0.25">
      <c r="A552" t="s">
        <v>274</v>
      </c>
    </row>
    <row r="553" spans="1:1" x14ac:dyDescent="0.25">
      <c r="A553" t="s">
        <v>274</v>
      </c>
    </row>
    <row r="554" spans="1:1" x14ac:dyDescent="0.25">
      <c r="A554" t="s">
        <v>274</v>
      </c>
    </row>
    <row r="555" spans="1:1" x14ac:dyDescent="0.25">
      <c r="A555" t="s">
        <v>274</v>
      </c>
    </row>
    <row r="556" spans="1:1" x14ac:dyDescent="0.25">
      <c r="A556" t="s">
        <v>274</v>
      </c>
    </row>
    <row r="557" spans="1:1" x14ac:dyDescent="0.25">
      <c r="A557" t="s">
        <v>274</v>
      </c>
    </row>
    <row r="558" spans="1:1" x14ac:dyDescent="0.25">
      <c r="A558" t="s">
        <v>274</v>
      </c>
    </row>
    <row r="559" spans="1:1" x14ac:dyDescent="0.25">
      <c r="A559" t="s">
        <v>274</v>
      </c>
    </row>
    <row r="560" spans="1:1" x14ac:dyDescent="0.25">
      <c r="A560" t="s">
        <v>274</v>
      </c>
    </row>
    <row r="561" spans="1:1" x14ac:dyDescent="0.25">
      <c r="A561" t="s">
        <v>274</v>
      </c>
    </row>
    <row r="562" spans="1:1" x14ac:dyDescent="0.25">
      <c r="A562" t="s">
        <v>274</v>
      </c>
    </row>
    <row r="563" spans="1:1" x14ac:dyDescent="0.25">
      <c r="A563" t="s">
        <v>274</v>
      </c>
    </row>
    <row r="564" spans="1:1" x14ac:dyDescent="0.25">
      <c r="A564" t="s">
        <v>274</v>
      </c>
    </row>
    <row r="565" spans="1:1" x14ac:dyDescent="0.25">
      <c r="A565" t="s">
        <v>274</v>
      </c>
    </row>
    <row r="566" spans="1:1" x14ac:dyDescent="0.25">
      <c r="A566" t="s">
        <v>274</v>
      </c>
    </row>
    <row r="567" spans="1:1" x14ac:dyDescent="0.25">
      <c r="A567" t="s">
        <v>274</v>
      </c>
    </row>
    <row r="568" spans="1:1" x14ac:dyDescent="0.25">
      <c r="A568" t="s">
        <v>274</v>
      </c>
    </row>
    <row r="569" spans="1:1" x14ac:dyDescent="0.25">
      <c r="A569" t="s">
        <v>274</v>
      </c>
    </row>
    <row r="570" spans="1:1" x14ac:dyDescent="0.25">
      <c r="A570" t="s">
        <v>274</v>
      </c>
    </row>
    <row r="571" spans="1:1" x14ac:dyDescent="0.25">
      <c r="A571" t="s">
        <v>274</v>
      </c>
    </row>
    <row r="572" spans="1:1" x14ac:dyDescent="0.25">
      <c r="A572" t="s">
        <v>274</v>
      </c>
    </row>
    <row r="573" spans="1:1" x14ac:dyDescent="0.25">
      <c r="A573" t="s">
        <v>274</v>
      </c>
    </row>
    <row r="574" spans="1:1" x14ac:dyDescent="0.25">
      <c r="A574" t="s">
        <v>274</v>
      </c>
    </row>
    <row r="575" spans="1:1" x14ac:dyDescent="0.25">
      <c r="A575" t="s">
        <v>274</v>
      </c>
    </row>
    <row r="576" spans="1:1" x14ac:dyDescent="0.25">
      <c r="A576" t="s">
        <v>274</v>
      </c>
    </row>
    <row r="577" spans="1:1" x14ac:dyDescent="0.25">
      <c r="A577" t="s">
        <v>281</v>
      </c>
    </row>
    <row r="578" spans="1:1" x14ac:dyDescent="0.25">
      <c r="A578" t="s">
        <v>281</v>
      </c>
    </row>
    <row r="579" spans="1:1" x14ac:dyDescent="0.25">
      <c r="A579" t="s">
        <v>281</v>
      </c>
    </row>
    <row r="580" spans="1:1" x14ac:dyDescent="0.25">
      <c r="A580" t="s">
        <v>281</v>
      </c>
    </row>
    <row r="581" spans="1:1" x14ac:dyDescent="0.25">
      <c r="A581" t="s">
        <v>281</v>
      </c>
    </row>
    <row r="582" spans="1:1" x14ac:dyDescent="0.25">
      <c r="A582" t="s">
        <v>281</v>
      </c>
    </row>
    <row r="583" spans="1:1" x14ac:dyDescent="0.25">
      <c r="A583" t="s">
        <v>281</v>
      </c>
    </row>
    <row r="584" spans="1:1" x14ac:dyDescent="0.25">
      <c r="A584" t="s">
        <v>281</v>
      </c>
    </row>
    <row r="585" spans="1:1" x14ac:dyDescent="0.25">
      <c r="A585" t="s">
        <v>281</v>
      </c>
    </row>
    <row r="586" spans="1:1" x14ac:dyDescent="0.25">
      <c r="A586" t="s">
        <v>281</v>
      </c>
    </row>
    <row r="587" spans="1:1" x14ac:dyDescent="0.25">
      <c r="A587" t="s">
        <v>281</v>
      </c>
    </row>
    <row r="588" spans="1:1" x14ac:dyDescent="0.25">
      <c r="A588" t="s">
        <v>281</v>
      </c>
    </row>
    <row r="589" spans="1:1" x14ac:dyDescent="0.25">
      <c r="A589" t="s">
        <v>281</v>
      </c>
    </row>
    <row r="590" spans="1:1" x14ac:dyDescent="0.25">
      <c r="A590" t="s">
        <v>281</v>
      </c>
    </row>
    <row r="591" spans="1:1" x14ac:dyDescent="0.25">
      <c r="A591" t="s">
        <v>281</v>
      </c>
    </row>
    <row r="592" spans="1:1" x14ac:dyDescent="0.25">
      <c r="A592" t="s">
        <v>281</v>
      </c>
    </row>
    <row r="593" spans="1:1" x14ac:dyDescent="0.25">
      <c r="A593" t="s">
        <v>281</v>
      </c>
    </row>
    <row r="594" spans="1:1" x14ac:dyDescent="0.25">
      <c r="A594" t="s">
        <v>281</v>
      </c>
    </row>
    <row r="595" spans="1:1" x14ac:dyDescent="0.25">
      <c r="A595" t="s">
        <v>281</v>
      </c>
    </row>
    <row r="596" spans="1:1" x14ac:dyDescent="0.25">
      <c r="A596" t="s">
        <v>281</v>
      </c>
    </row>
    <row r="597" spans="1:1" x14ac:dyDescent="0.25">
      <c r="A597" t="s">
        <v>281</v>
      </c>
    </row>
    <row r="598" spans="1:1" x14ac:dyDescent="0.25">
      <c r="A598" t="s">
        <v>281</v>
      </c>
    </row>
    <row r="599" spans="1:1" x14ac:dyDescent="0.25">
      <c r="A599" t="s">
        <v>281</v>
      </c>
    </row>
    <row r="600" spans="1:1" x14ac:dyDescent="0.25">
      <c r="A600" t="s">
        <v>281</v>
      </c>
    </row>
    <row r="601" spans="1:1" x14ac:dyDescent="0.25">
      <c r="A601" t="s">
        <v>274</v>
      </c>
    </row>
    <row r="602" spans="1:1" x14ac:dyDescent="0.25">
      <c r="A602" t="s">
        <v>274</v>
      </c>
    </row>
    <row r="603" spans="1:1" x14ac:dyDescent="0.25">
      <c r="A603" t="s">
        <v>274</v>
      </c>
    </row>
    <row r="604" spans="1:1" x14ac:dyDescent="0.25">
      <c r="A604" t="s">
        <v>274</v>
      </c>
    </row>
    <row r="605" spans="1:1" x14ac:dyDescent="0.25">
      <c r="A605" t="s">
        <v>274</v>
      </c>
    </row>
    <row r="606" spans="1:1" x14ac:dyDescent="0.25">
      <c r="A606" t="s">
        <v>274</v>
      </c>
    </row>
    <row r="607" spans="1:1" x14ac:dyDescent="0.25">
      <c r="A607" t="s">
        <v>274</v>
      </c>
    </row>
    <row r="608" spans="1:1" x14ac:dyDescent="0.25">
      <c r="A608" t="s">
        <v>274</v>
      </c>
    </row>
    <row r="609" spans="1:1" x14ac:dyDescent="0.25">
      <c r="A609" t="s">
        <v>274</v>
      </c>
    </row>
    <row r="610" spans="1:1" x14ac:dyDescent="0.25">
      <c r="A610" t="s">
        <v>274</v>
      </c>
    </row>
    <row r="611" spans="1:1" x14ac:dyDescent="0.25">
      <c r="A611" t="s">
        <v>274</v>
      </c>
    </row>
    <row r="612" spans="1:1" x14ac:dyDescent="0.25">
      <c r="A612" t="s">
        <v>274</v>
      </c>
    </row>
    <row r="613" spans="1:1" x14ac:dyDescent="0.25">
      <c r="A613" t="s">
        <v>274</v>
      </c>
    </row>
    <row r="614" spans="1:1" x14ac:dyDescent="0.25">
      <c r="A614" t="s">
        <v>274</v>
      </c>
    </row>
    <row r="615" spans="1:1" x14ac:dyDescent="0.25">
      <c r="A615" t="s">
        <v>274</v>
      </c>
    </row>
    <row r="616" spans="1:1" x14ac:dyDescent="0.25">
      <c r="A616" t="s">
        <v>274</v>
      </c>
    </row>
    <row r="617" spans="1:1" x14ac:dyDescent="0.25">
      <c r="A617" t="s">
        <v>274</v>
      </c>
    </row>
    <row r="618" spans="1:1" x14ac:dyDescent="0.25">
      <c r="A618" t="s">
        <v>274</v>
      </c>
    </row>
    <row r="619" spans="1:1" x14ac:dyDescent="0.25">
      <c r="A619" t="s">
        <v>274</v>
      </c>
    </row>
    <row r="620" spans="1:1" x14ac:dyDescent="0.25">
      <c r="A620" t="s">
        <v>274</v>
      </c>
    </row>
    <row r="621" spans="1:1" x14ac:dyDescent="0.25">
      <c r="A621" t="s">
        <v>274</v>
      </c>
    </row>
    <row r="622" spans="1:1" x14ac:dyDescent="0.25">
      <c r="A622" t="s">
        <v>274</v>
      </c>
    </row>
    <row r="623" spans="1:1" x14ac:dyDescent="0.25">
      <c r="A623" t="s">
        <v>274</v>
      </c>
    </row>
    <row r="624" spans="1:1" x14ac:dyDescent="0.25">
      <c r="A624" t="s">
        <v>274</v>
      </c>
    </row>
    <row r="625" spans="1:1" x14ac:dyDescent="0.25">
      <c r="A625" t="s">
        <v>274</v>
      </c>
    </row>
    <row r="626" spans="1:1" x14ac:dyDescent="0.25">
      <c r="A626" t="s">
        <v>281</v>
      </c>
    </row>
    <row r="627" spans="1:1" x14ac:dyDescent="0.25">
      <c r="A627" t="s">
        <v>281</v>
      </c>
    </row>
    <row r="628" spans="1:1" x14ac:dyDescent="0.25">
      <c r="A628" t="s">
        <v>281</v>
      </c>
    </row>
    <row r="629" spans="1:1" x14ac:dyDescent="0.25">
      <c r="A629" t="s">
        <v>281</v>
      </c>
    </row>
    <row r="630" spans="1:1" x14ac:dyDescent="0.25">
      <c r="A630" t="s">
        <v>277</v>
      </c>
    </row>
    <row r="631" spans="1:1" x14ac:dyDescent="0.25">
      <c r="A631" t="s">
        <v>277</v>
      </c>
    </row>
    <row r="632" spans="1:1" x14ac:dyDescent="0.25">
      <c r="A632" t="s">
        <v>277</v>
      </c>
    </row>
    <row r="633" spans="1:1" x14ac:dyDescent="0.25">
      <c r="A633" t="s">
        <v>277</v>
      </c>
    </row>
    <row r="634" spans="1:1" x14ac:dyDescent="0.25">
      <c r="A634" t="s">
        <v>277</v>
      </c>
    </row>
    <row r="635" spans="1:1" x14ac:dyDescent="0.25">
      <c r="A635" t="s">
        <v>277</v>
      </c>
    </row>
    <row r="636" spans="1:1" x14ac:dyDescent="0.25">
      <c r="A636" t="s">
        <v>277</v>
      </c>
    </row>
    <row r="637" spans="1:1" x14ac:dyDescent="0.25">
      <c r="A637" t="s">
        <v>277</v>
      </c>
    </row>
    <row r="638" spans="1:1" x14ac:dyDescent="0.25">
      <c r="A638" t="s">
        <v>277</v>
      </c>
    </row>
    <row r="639" spans="1:1" x14ac:dyDescent="0.25">
      <c r="A639" t="s">
        <v>282</v>
      </c>
    </row>
    <row r="640" spans="1:1" x14ac:dyDescent="0.25">
      <c r="A640" t="s">
        <v>282</v>
      </c>
    </row>
    <row r="641" spans="1:1" x14ac:dyDescent="0.25">
      <c r="A641" t="s">
        <v>282</v>
      </c>
    </row>
    <row r="642" spans="1:1" x14ac:dyDescent="0.25">
      <c r="A642" t="s">
        <v>282</v>
      </c>
    </row>
    <row r="643" spans="1:1" x14ac:dyDescent="0.25">
      <c r="A643" t="s">
        <v>282</v>
      </c>
    </row>
    <row r="644" spans="1:1" x14ac:dyDescent="0.25">
      <c r="A644" t="s">
        <v>282</v>
      </c>
    </row>
    <row r="645" spans="1:1" x14ac:dyDescent="0.25">
      <c r="A645" t="s">
        <v>295</v>
      </c>
    </row>
    <row r="646" spans="1:1" x14ac:dyDescent="0.25">
      <c r="A646" t="s">
        <v>295</v>
      </c>
    </row>
    <row r="647" spans="1:1" x14ac:dyDescent="0.25">
      <c r="A647" t="s">
        <v>295</v>
      </c>
    </row>
    <row r="648" spans="1:1" x14ac:dyDescent="0.25">
      <c r="A648" t="s">
        <v>295</v>
      </c>
    </row>
    <row r="649" spans="1:1" x14ac:dyDescent="0.25">
      <c r="A649" t="s">
        <v>295</v>
      </c>
    </row>
    <row r="650" spans="1:1" x14ac:dyDescent="0.25">
      <c r="A650" t="s">
        <v>295</v>
      </c>
    </row>
    <row r="651" spans="1:1" x14ac:dyDescent="0.25">
      <c r="A651" t="s">
        <v>281</v>
      </c>
    </row>
    <row r="652" spans="1:1" x14ac:dyDescent="0.25">
      <c r="A652" t="s">
        <v>281</v>
      </c>
    </row>
    <row r="653" spans="1:1" x14ac:dyDescent="0.25">
      <c r="A653" t="s">
        <v>281</v>
      </c>
    </row>
    <row r="654" spans="1:1" x14ac:dyDescent="0.25">
      <c r="A654" t="s">
        <v>296</v>
      </c>
    </row>
    <row r="655" spans="1:1" x14ac:dyDescent="0.25">
      <c r="A655" t="s">
        <v>296</v>
      </c>
    </row>
    <row r="656" spans="1:1" x14ac:dyDescent="0.25">
      <c r="A656" t="s">
        <v>296</v>
      </c>
    </row>
    <row r="657" spans="1:1" x14ac:dyDescent="0.25">
      <c r="A657" t="s">
        <v>296</v>
      </c>
    </row>
    <row r="658" spans="1:1" x14ac:dyDescent="0.25">
      <c r="A658" t="s">
        <v>296</v>
      </c>
    </row>
    <row r="659" spans="1:1" x14ac:dyDescent="0.25">
      <c r="A659" t="s">
        <v>296</v>
      </c>
    </row>
    <row r="660" spans="1:1" x14ac:dyDescent="0.25">
      <c r="A660" t="s">
        <v>296</v>
      </c>
    </row>
    <row r="661" spans="1:1" x14ac:dyDescent="0.25">
      <c r="A661" t="s">
        <v>296</v>
      </c>
    </row>
    <row r="662" spans="1:1" x14ac:dyDescent="0.25">
      <c r="A662" t="s">
        <v>277</v>
      </c>
    </row>
    <row r="663" spans="1:1" x14ac:dyDescent="0.25">
      <c r="A663" t="s">
        <v>277</v>
      </c>
    </row>
    <row r="664" spans="1:1" x14ac:dyDescent="0.25">
      <c r="A664" t="s">
        <v>277</v>
      </c>
    </row>
    <row r="665" spans="1:1" x14ac:dyDescent="0.25">
      <c r="A665" t="s">
        <v>277</v>
      </c>
    </row>
    <row r="666" spans="1:1" x14ac:dyDescent="0.25">
      <c r="A666" t="s">
        <v>277</v>
      </c>
    </row>
    <row r="667" spans="1:1" x14ac:dyDescent="0.25">
      <c r="A667" t="s">
        <v>277</v>
      </c>
    </row>
    <row r="668" spans="1:1" x14ac:dyDescent="0.25">
      <c r="A668" t="s">
        <v>277</v>
      </c>
    </row>
    <row r="669" spans="1:1" x14ac:dyDescent="0.25">
      <c r="A669" t="s">
        <v>277</v>
      </c>
    </row>
    <row r="670" spans="1:1" x14ac:dyDescent="0.25">
      <c r="A670" t="s">
        <v>277</v>
      </c>
    </row>
    <row r="671" spans="1:1" x14ac:dyDescent="0.25">
      <c r="A671" t="s">
        <v>277</v>
      </c>
    </row>
    <row r="672" spans="1:1" x14ac:dyDescent="0.25">
      <c r="A672" t="s">
        <v>277</v>
      </c>
    </row>
    <row r="673" spans="1:1" x14ac:dyDescent="0.25">
      <c r="A673" t="s">
        <v>277</v>
      </c>
    </row>
    <row r="674" spans="1:1" x14ac:dyDescent="0.25">
      <c r="A674" t="s">
        <v>277</v>
      </c>
    </row>
    <row r="675" spans="1:1" x14ac:dyDescent="0.25">
      <c r="A675" t="s">
        <v>277</v>
      </c>
    </row>
    <row r="676" spans="1:1" x14ac:dyDescent="0.25">
      <c r="A676" t="s">
        <v>277</v>
      </c>
    </row>
    <row r="677" spans="1:1" x14ac:dyDescent="0.25">
      <c r="A677" t="s">
        <v>277</v>
      </c>
    </row>
    <row r="678" spans="1:1" x14ac:dyDescent="0.25">
      <c r="A678" t="s">
        <v>277</v>
      </c>
    </row>
    <row r="679" spans="1:1" x14ac:dyDescent="0.25">
      <c r="A679" t="s">
        <v>277</v>
      </c>
    </row>
    <row r="680" spans="1:1" x14ac:dyDescent="0.25">
      <c r="A680" t="s">
        <v>277</v>
      </c>
    </row>
    <row r="681" spans="1:1" x14ac:dyDescent="0.25">
      <c r="A681" t="s">
        <v>277</v>
      </c>
    </row>
    <row r="682" spans="1:1" x14ac:dyDescent="0.25">
      <c r="A682" t="s">
        <v>277</v>
      </c>
    </row>
    <row r="683" spans="1:1" x14ac:dyDescent="0.25">
      <c r="A683" t="s">
        <v>277</v>
      </c>
    </row>
    <row r="684" spans="1:1" x14ac:dyDescent="0.25">
      <c r="A684" t="s">
        <v>277</v>
      </c>
    </row>
    <row r="685" spans="1:1" x14ac:dyDescent="0.25">
      <c r="A685" t="s">
        <v>277</v>
      </c>
    </row>
    <row r="686" spans="1:1" x14ac:dyDescent="0.25">
      <c r="A686" t="s">
        <v>277</v>
      </c>
    </row>
    <row r="687" spans="1:1" x14ac:dyDescent="0.25">
      <c r="A687" t="s">
        <v>277</v>
      </c>
    </row>
    <row r="688" spans="1:1" x14ac:dyDescent="0.25">
      <c r="A688" t="s">
        <v>277</v>
      </c>
    </row>
    <row r="689" spans="1:1" x14ac:dyDescent="0.25">
      <c r="A689" t="s">
        <v>277</v>
      </c>
    </row>
    <row r="690" spans="1:1" x14ac:dyDescent="0.25">
      <c r="A690" t="s">
        <v>277</v>
      </c>
    </row>
    <row r="691" spans="1:1" x14ac:dyDescent="0.25">
      <c r="A691" t="s">
        <v>277</v>
      </c>
    </row>
    <row r="692" spans="1:1" x14ac:dyDescent="0.25">
      <c r="A692" t="s">
        <v>277</v>
      </c>
    </row>
    <row r="693" spans="1:1" x14ac:dyDescent="0.25">
      <c r="A693" t="s">
        <v>277</v>
      </c>
    </row>
    <row r="694" spans="1:1" x14ac:dyDescent="0.25">
      <c r="A694" t="s">
        <v>277</v>
      </c>
    </row>
    <row r="695" spans="1:1" x14ac:dyDescent="0.25">
      <c r="A695" t="s">
        <v>277</v>
      </c>
    </row>
    <row r="696" spans="1:1" x14ac:dyDescent="0.25">
      <c r="A696" t="s">
        <v>277</v>
      </c>
    </row>
    <row r="697" spans="1:1" x14ac:dyDescent="0.25">
      <c r="A697" t="s">
        <v>277</v>
      </c>
    </row>
    <row r="698" spans="1:1" x14ac:dyDescent="0.25">
      <c r="A698" t="s">
        <v>277</v>
      </c>
    </row>
    <row r="699" spans="1:1" x14ac:dyDescent="0.25">
      <c r="A699" t="s">
        <v>277</v>
      </c>
    </row>
    <row r="700" spans="1:1" x14ac:dyDescent="0.25">
      <c r="A700" t="s">
        <v>281</v>
      </c>
    </row>
    <row r="701" spans="1:1" x14ac:dyDescent="0.25">
      <c r="A701" t="s">
        <v>281</v>
      </c>
    </row>
    <row r="702" spans="1:1" x14ac:dyDescent="0.25">
      <c r="A702" t="s">
        <v>281</v>
      </c>
    </row>
    <row r="703" spans="1:1" x14ac:dyDescent="0.25">
      <c r="A703" t="s">
        <v>281</v>
      </c>
    </row>
    <row r="704" spans="1:1" x14ac:dyDescent="0.25">
      <c r="A704" t="s">
        <v>281</v>
      </c>
    </row>
    <row r="705" spans="1:1" x14ac:dyDescent="0.25">
      <c r="A705" t="s">
        <v>281</v>
      </c>
    </row>
    <row r="706" spans="1:1" x14ac:dyDescent="0.25">
      <c r="A706" t="s">
        <v>281</v>
      </c>
    </row>
    <row r="707" spans="1:1" x14ac:dyDescent="0.25">
      <c r="A707" t="s">
        <v>281</v>
      </c>
    </row>
    <row r="708" spans="1:1" x14ac:dyDescent="0.25">
      <c r="A708" t="s">
        <v>281</v>
      </c>
    </row>
    <row r="709" spans="1:1" x14ac:dyDescent="0.25">
      <c r="A709" t="s">
        <v>281</v>
      </c>
    </row>
    <row r="710" spans="1:1" x14ac:dyDescent="0.25">
      <c r="A710" t="s">
        <v>281</v>
      </c>
    </row>
    <row r="711" spans="1:1" x14ac:dyDescent="0.25">
      <c r="A711" t="s">
        <v>281</v>
      </c>
    </row>
    <row r="712" spans="1:1" x14ac:dyDescent="0.25">
      <c r="A712" t="s">
        <v>281</v>
      </c>
    </row>
    <row r="713" spans="1:1" x14ac:dyDescent="0.25">
      <c r="A713" t="s">
        <v>281</v>
      </c>
    </row>
    <row r="714" spans="1:1" x14ac:dyDescent="0.25">
      <c r="A714" t="s">
        <v>281</v>
      </c>
    </row>
    <row r="715" spans="1:1" x14ac:dyDescent="0.25">
      <c r="A715" t="s">
        <v>281</v>
      </c>
    </row>
    <row r="716" spans="1:1" x14ac:dyDescent="0.25">
      <c r="A716" t="s">
        <v>281</v>
      </c>
    </row>
    <row r="717" spans="1:1" x14ac:dyDescent="0.25">
      <c r="A717" t="s">
        <v>281</v>
      </c>
    </row>
    <row r="718" spans="1:1" x14ac:dyDescent="0.25">
      <c r="A718" t="s">
        <v>281</v>
      </c>
    </row>
    <row r="719" spans="1:1" x14ac:dyDescent="0.25">
      <c r="A719" t="s">
        <v>281</v>
      </c>
    </row>
    <row r="720" spans="1:1" x14ac:dyDescent="0.25">
      <c r="A720" t="s">
        <v>281</v>
      </c>
    </row>
    <row r="721" spans="1:1" x14ac:dyDescent="0.25">
      <c r="A721" t="s">
        <v>281</v>
      </c>
    </row>
    <row r="722" spans="1:1" x14ac:dyDescent="0.25">
      <c r="A722" t="s">
        <v>281</v>
      </c>
    </row>
    <row r="723" spans="1:1" x14ac:dyDescent="0.25">
      <c r="A723" t="s">
        <v>281</v>
      </c>
    </row>
    <row r="724" spans="1:1" x14ac:dyDescent="0.25">
      <c r="A724" t="s">
        <v>281</v>
      </c>
    </row>
    <row r="725" spans="1:1" x14ac:dyDescent="0.25">
      <c r="A725" t="s">
        <v>281</v>
      </c>
    </row>
    <row r="726" spans="1:1" x14ac:dyDescent="0.25">
      <c r="A726" t="s">
        <v>281</v>
      </c>
    </row>
    <row r="727" spans="1:1" x14ac:dyDescent="0.25">
      <c r="A727" t="s">
        <v>281</v>
      </c>
    </row>
    <row r="728" spans="1:1" x14ac:dyDescent="0.25">
      <c r="A728" t="s">
        <v>281</v>
      </c>
    </row>
    <row r="729" spans="1:1" x14ac:dyDescent="0.25">
      <c r="A729" t="s">
        <v>296</v>
      </c>
    </row>
    <row r="730" spans="1:1" x14ac:dyDescent="0.25">
      <c r="A730" t="s">
        <v>296</v>
      </c>
    </row>
    <row r="731" spans="1:1" x14ac:dyDescent="0.25">
      <c r="A731" t="s">
        <v>296</v>
      </c>
    </row>
    <row r="732" spans="1:1" x14ac:dyDescent="0.25">
      <c r="A732" t="s">
        <v>296</v>
      </c>
    </row>
    <row r="733" spans="1:1" x14ac:dyDescent="0.25">
      <c r="A733" t="s">
        <v>296</v>
      </c>
    </row>
    <row r="734" spans="1:1" x14ac:dyDescent="0.25">
      <c r="A734" t="s">
        <v>296</v>
      </c>
    </row>
    <row r="735" spans="1:1" x14ac:dyDescent="0.25">
      <c r="A735" t="s">
        <v>296</v>
      </c>
    </row>
    <row r="736" spans="1:1" x14ac:dyDescent="0.25">
      <c r="A736" t="s">
        <v>296</v>
      </c>
    </row>
    <row r="737" spans="1:1" x14ac:dyDescent="0.25">
      <c r="A737" t="s">
        <v>296</v>
      </c>
    </row>
    <row r="738" spans="1:1" x14ac:dyDescent="0.25">
      <c r="A738" t="s">
        <v>296</v>
      </c>
    </row>
    <row r="739" spans="1:1" x14ac:dyDescent="0.25">
      <c r="A739" t="s">
        <v>296</v>
      </c>
    </row>
    <row r="740" spans="1:1" x14ac:dyDescent="0.25">
      <c r="A740" t="s">
        <v>296</v>
      </c>
    </row>
    <row r="741" spans="1:1" x14ac:dyDescent="0.25">
      <c r="A741" t="s">
        <v>291</v>
      </c>
    </row>
    <row r="742" spans="1:1" x14ac:dyDescent="0.25">
      <c r="A742" t="s">
        <v>291</v>
      </c>
    </row>
    <row r="743" spans="1:1" x14ac:dyDescent="0.25">
      <c r="A743" t="s">
        <v>291</v>
      </c>
    </row>
    <row r="744" spans="1:1" x14ac:dyDescent="0.25">
      <c r="A744" t="s">
        <v>291</v>
      </c>
    </row>
    <row r="745" spans="1:1" x14ac:dyDescent="0.25">
      <c r="A745" t="s">
        <v>291</v>
      </c>
    </row>
    <row r="746" spans="1:1" x14ac:dyDescent="0.25">
      <c r="A746" t="s">
        <v>291</v>
      </c>
    </row>
    <row r="747" spans="1:1" x14ac:dyDescent="0.25">
      <c r="A747" t="s">
        <v>291</v>
      </c>
    </row>
    <row r="748" spans="1:1" x14ac:dyDescent="0.25">
      <c r="A748" t="s">
        <v>291</v>
      </c>
    </row>
    <row r="749" spans="1:1" x14ac:dyDescent="0.25">
      <c r="A749" t="s">
        <v>291</v>
      </c>
    </row>
    <row r="750" spans="1:1" x14ac:dyDescent="0.25">
      <c r="A750" t="s">
        <v>291</v>
      </c>
    </row>
    <row r="751" spans="1:1" x14ac:dyDescent="0.25">
      <c r="A751" t="s">
        <v>291</v>
      </c>
    </row>
    <row r="752" spans="1:1" x14ac:dyDescent="0.25">
      <c r="A752" t="s">
        <v>291</v>
      </c>
    </row>
    <row r="753" spans="1:1" x14ac:dyDescent="0.25">
      <c r="A753" t="s">
        <v>291</v>
      </c>
    </row>
    <row r="754" spans="1:1" x14ac:dyDescent="0.25">
      <c r="A754" t="s">
        <v>291</v>
      </c>
    </row>
    <row r="755" spans="1:1" x14ac:dyDescent="0.25">
      <c r="A755" t="s">
        <v>291</v>
      </c>
    </row>
    <row r="756" spans="1:1" x14ac:dyDescent="0.25">
      <c r="A756" t="s">
        <v>291</v>
      </c>
    </row>
    <row r="757" spans="1:1" x14ac:dyDescent="0.25">
      <c r="A757" t="s">
        <v>291</v>
      </c>
    </row>
    <row r="758" spans="1:1" x14ac:dyDescent="0.25">
      <c r="A758" t="s">
        <v>291</v>
      </c>
    </row>
    <row r="759" spans="1:1" x14ac:dyDescent="0.25">
      <c r="A759" t="s">
        <v>291</v>
      </c>
    </row>
    <row r="760" spans="1:1" x14ac:dyDescent="0.25">
      <c r="A760" t="s">
        <v>291</v>
      </c>
    </row>
    <row r="761" spans="1:1" x14ac:dyDescent="0.25">
      <c r="A761" t="s">
        <v>291</v>
      </c>
    </row>
    <row r="762" spans="1:1" x14ac:dyDescent="0.25">
      <c r="A762" t="s">
        <v>291</v>
      </c>
    </row>
    <row r="763" spans="1:1" x14ac:dyDescent="0.25">
      <c r="A763" t="s">
        <v>291</v>
      </c>
    </row>
    <row r="764" spans="1:1" x14ac:dyDescent="0.25">
      <c r="A764" t="s">
        <v>291</v>
      </c>
    </row>
    <row r="765" spans="1:1" x14ac:dyDescent="0.25">
      <c r="A765" t="s">
        <v>291</v>
      </c>
    </row>
    <row r="766" spans="1:1" x14ac:dyDescent="0.25">
      <c r="A766" t="s">
        <v>291</v>
      </c>
    </row>
    <row r="767" spans="1:1" x14ac:dyDescent="0.25">
      <c r="A767" t="s">
        <v>291</v>
      </c>
    </row>
    <row r="768" spans="1:1" x14ac:dyDescent="0.25">
      <c r="A768" t="s">
        <v>291</v>
      </c>
    </row>
    <row r="769" spans="1:1" x14ac:dyDescent="0.25">
      <c r="A769" t="s">
        <v>291</v>
      </c>
    </row>
    <row r="770" spans="1:1" x14ac:dyDescent="0.25">
      <c r="A770" t="s">
        <v>291</v>
      </c>
    </row>
    <row r="771" spans="1:1" x14ac:dyDescent="0.25">
      <c r="A771" t="s">
        <v>291</v>
      </c>
    </row>
    <row r="772" spans="1:1" x14ac:dyDescent="0.25">
      <c r="A772" t="s">
        <v>291</v>
      </c>
    </row>
    <row r="773" spans="1:1" x14ac:dyDescent="0.25">
      <c r="A773" t="s">
        <v>282</v>
      </c>
    </row>
    <row r="774" spans="1:1" x14ac:dyDescent="0.25">
      <c r="A774" t="s">
        <v>282</v>
      </c>
    </row>
    <row r="775" spans="1:1" x14ac:dyDescent="0.25">
      <c r="A775" t="s">
        <v>282</v>
      </c>
    </row>
    <row r="776" spans="1:1" x14ac:dyDescent="0.25">
      <c r="A776" t="s">
        <v>281</v>
      </c>
    </row>
    <row r="777" spans="1:1" x14ac:dyDescent="0.25">
      <c r="A777" t="s">
        <v>281</v>
      </c>
    </row>
    <row r="778" spans="1:1" x14ac:dyDescent="0.25">
      <c r="A778" t="s">
        <v>281</v>
      </c>
    </row>
    <row r="779" spans="1:1" x14ac:dyDescent="0.25">
      <c r="A779" t="s">
        <v>281</v>
      </c>
    </row>
    <row r="780" spans="1:1" x14ac:dyDescent="0.25">
      <c r="A780" t="s">
        <v>281</v>
      </c>
    </row>
    <row r="781" spans="1:1" x14ac:dyDescent="0.25">
      <c r="A781" t="s">
        <v>281</v>
      </c>
    </row>
    <row r="782" spans="1:1" x14ac:dyDescent="0.25">
      <c r="A782" t="s">
        <v>281</v>
      </c>
    </row>
    <row r="783" spans="1:1" x14ac:dyDescent="0.25">
      <c r="A783" t="s">
        <v>281</v>
      </c>
    </row>
    <row r="784" spans="1:1" x14ac:dyDescent="0.25">
      <c r="A784" t="s">
        <v>281</v>
      </c>
    </row>
    <row r="785" spans="1:1" x14ac:dyDescent="0.25">
      <c r="A785" t="s">
        <v>281</v>
      </c>
    </row>
    <row r="786" spans="1:1" x14ac:dyDescent="0.25">
      <c r="A786" t="s">
        <v>281</v>
      </c>
    </row>
    <row r="787" spans="1:1" x14ac:dyDescent="0.25">
      <c r="A787" t="s">
        <v>281</v>
      </c>
    </row>
    <row r="788" spans="1:1" x14ac:dyDescent="0.25">
      <c r="A788" t="s">
        <v>281</v>
      </c>
    </row>
    <row r="789" spans="1:1" x14ac:dyDescent="0.25">
      <c r="A789" t="s">
        <v>281</v>
      </c>
    </row>
    <row r="790" spans="1:1" x14ac:dyDescent="0.25">
      <c r="A790" t="s">
        <v>281</v>
      </c>
    </row>
    <row r="791" spans="1:1" x14ac:dyDescent="0.25">
      <c r="A791" t="s">
        <v>281</v>
      </c>
    </row>
    <row r="792" spans="1:1" x14ac:dyDescent="0.25">
      <c r="A792" t="s">
        <v>281</v>
      </c>
    </row>
    <row r="793" spans="1:1" x14ac:dyDescent="0.25">
      <c r="A793" t="s">
        <v>281</v>
      </c>
    </row>
    <row r="794" spans="1:1" x14ac:dyDescent="0.25">
      <c r="A794" t="s">
        <v>281</v>
      </c>
    </row>
    <row r="795" spans="1:1" x14ac:dyDescent="0.25">
      <c r="A795" t="s">
        <v>281</v>
      </c>
    </row>
    <row r="796" spans="1:1" x14ac:dyDescent="0.25">
      <c r="A796" t="s">
        <v>281</v>
      </c>
    </row>
    <row r="797" spans="1:1" x14ac:dyDescent="0.25">
      <c r="A797" t="s">
        <v>281</v>
      </c>
    </row>
    <row r="798" spans="1:1" x14ac:dyDescent="0.25">
      <c r="A798" t="s">
        <v>281</v>
      </c>
    </row>
    <row r="799" spans="1:1" x14ac:dyDescent="0.25">
      <c r="A799" t="s">
        <v>281</v>
      </c>
    </row>
    <row r="800" spans="1:1" x14ac:dyDescent="0.25">
      <c r="A800" t="s">
        <v>281</v>
      </c>
    </row>
    <row r="801" spans="1:1" x14ac:dyDescent="0.25">
      <c r="A801" t="s">
        <v>277</v>
      </c>
    </row>
    <row r="802" spans="1:1" x14ac:dyDescent="0.25">
      <c r="A802" t="s">
        <v>277</v>
      </c>
    </row>
    <row r="803" spans="1:1" x14ac:dyDescent="0.25">
      <c r="A803" t="s">
        <v>277</v>
      </c>
    </row>
    <row r="804" spans="1:1" x14ac:dyDescent="0.25">
      <c r="A804" t="s">
        <v>277</v>
      </c>
    </row>
    <row r="805" spans="1:1" x14ac:dyDescent="0.25">
      <c r="A805" t="s">
        <v>277</v>
      </c>
    </row>
    <row r="806" spans="1:1" x14ac:dyDescent="0.25">
      <c r="A806" t="s">
        <v>277</v>
      </c>
    </row>
    <row r="807" spans="1:1" x14ac:dyDescent="0.25">
      <c r="A807" t="s">
        <v>295</v>
      </c>
    </row>
    <row r="808" spans="1:1" x14ac:dyDescent="0.25">
      <c r="A808" t="s">
        <v>281</v>
      </c>
    </row>
    <row r="809" spans="1:1" x14ac:dyDescent="0.25">
      <c r="A809" t="s">
        <v>291</v>
      </c>
    </row>
    <row r="810" spans="1:1" x14ac:dyDescent="0.25">
      <c r="A810" t="s">
        <v>291</v>
      </c>
    </row>
    <row r="811" spans="1:1" x14ac:dyDescent="0.25">
      <c r="A811" t="s">
        <v>291</v>
      </c>
    </row>
    <row r="812" spans="1:1" x14ac:dyDescent="0.25">
      <c r="A812" t="s">
        <v>291</v>
      </c>
    </row>
    <row r="813" spans="1:1" x14ac:dyDescent="0.25">
      <c r="A813" t="s">
        <v>291</v>
      </c>
    </row>
    <row r="814" spans="1:1" x14ac:dyDescent="0.25">
      <c r="A814" t="s">
        <v>291</v>
      </c>
    </row>
    <row r="815" spans="1:1" x14ac:dyDescent="0.25">
      <c r="A815" t="s">
        <v>291</v>
      </c>
    </row>
    <row r="816" spans="1:1" x14ac:dyDescent="0.25">
      <c r="A816" t="s">
        <v>291</v>
      </c>
    </row>
    <row r="817" spans="1:1" x14ac:dyDescent="0.25">
      <c r="A817" t="s">
        <v>291</v>
      </c>
    </row>
    <row r="818" spans="1:1" x14ac:dyDescent="0.25">
      <c r="A818" t="s">
        <v>291</v>
      </c>
    </row>
    <row r="819" spans="1:1" x14ac:dyDescent="0.25">
      <c r="A819" t="s">
        <v>291</v>
      </c>
    </row>
    <row r="820" spans="1:1" x14ac:dyDescent="0.25">
      <c r="A820" t="s">
        <v>291</v>
      </c>
    </row>
    <row r="821" spans="1:1" x14ac:dyDescent="0.25">
      <c r="A821" t="s">
        <v>291</v>
      </c>
    </row>
    <row r="822" spans="1:1" x14ac:dyDescent="0.25">
      <c r="A822" t="s">
        <v>291</v>
      </c>
    </row>
    <row r="823" spans="1:1" x14ac:dyDescent="0.25">
      <c r="A823" t="s">
        <v>291</v>
      </c>
    </row>
    <row r="824" spans="1:1" x14ac:dyDescent="0.25">
      <c r="A824" t="s">
        <v>291</v>
      </c>
    </row>
    <row r="825" spans="1:1" x14ac:dyDescent="0.25">
      <c r="A825" t="s">
        <v>291</v>
      </c>
    </row>
    <row r="826" spans="1:1" x14ac:dyDescent="0.25">
      <c r="A826" t="s">
        <v>291</v>
      </c>
    </row>
    <row r="827" spans="1:1" x14ac:dyDescent="0.25">
      <c r="A827" t="s">
        <v>291</v>
      </c>
    </row>
    <row r="828" spans="1:1" x14ac:dyDescent="0.25">
      <c r="A828" t="s">
        <v>291</v>
      </c>
    </row>
    <row r="829" spans="1:1" x14ac:dyDescent="0.25">
      <c r="A829" t="s">
        <v>291</v>
      </c>
    </row>
    <row r="830" spans="1:1" x14ac:dyDescent="0.25">
      <c r="A830" t="s">
        <v>291</v>
      </c>
    </row>
    <row r="831" spans="1:1" x14ac:dyDescent="0.25">
      <c r="A831" t="s">
        <v>291</v>
      </c>
    </row>
    <row r="832" spans="1:1" x14ac:dyDescent="0.25">
      <c r="A832" t="s">
        <v>291</v>
      </c>
    </row>
    <row r="833" spans="1:1" x14ac:dyDescent="0.25">
      <c r="A833" t="s">
        <v>286</v>
      </c>
    </row>
    <row r="834" spans="1:1" x14ac:dyDescent="0.25">
      <c r="A834" t="s">
        <v>286</v>
      </c>
    </row>
    <row r="835" spans="1:1" x14ac:dyDescent="0.25">
      <c r="A835" t="s">
        <v>286</v>
      </c>
    </row>
    <row r="836" spans="1:1" x14ac:dyDescent="0.25">
      <c r="A836" t="s">
        <v>286</v>
      </c>
    </row>
    <row r="837" spans="1:1" x14ac:dyDescent="0.25">
      <c r="A837" t="s">
        <v>286</v>
      </c>
    </row>
    <row r="838" spans="1:1" x14ac:dyDescent="0.25">
      <c r="A838" t="s">
        <v>286</v>
      </c>
    </row>
    <row r="839" spans="1:1" x14ac:dyDescent="0.25">
      <c r="A839" t="s">
        <v>286</v>
      </c>
    </row>
    <row r="840" spans="1:1" x14ac:dyDescent="0.25">
      <c r="A840" t="s">
        <v>286</v>
      </c>
    </row>
    <row r="841" spans="1:1" x14ac:dyDescent="0.25">
      <c r="A841" t="s">
        <v>286</v>
      </c>
    </row>
    <row r="842" spans="1:1" x14ac:dyDescent="0.25">
      <c r="A842" t="s">
        <v>296</v>
      </c>
    </row>
    <row r="843" spans="1:1" x14ac:dyDescent="0.25">
      <c r="A843" t="s">
        <v>296</v>
      </c>
    </row>
    <row r="844" spans="1:1" x14ac:dyDescent="0.25">
      <c r="A844" t="s">
        <v>291</v>
      </c>
    </row>
    <row r="845" spans="1:1" x14ac:dyDescent="0.25">
      <c r="A845" t="s">
        <v>291</v>
      </c>
    </row>
    <row r="846" spans="1:1" x14ac:dyDescent="0.25">
      <c r="A846" t="s">
        <v>291</v>
      </c>
    </row>
    <row r="847" spans="1:1" x14ac:dyDescent="0.25">
      <c r="A847" t="s">
        <v>291</v>
      </c>
    </row>
    <row r="848" spans="1:1" x14ac:dyDescent="0.25">
      <c r="A848" t="s">
        <v>291</v>
      </c>
    </row>
    <row r="849" spans="1:1" x14ac:dyDescent="0.25">
      <c r="A849" t="s">
        <v>291</v>
      </c>
    </row>
    <row r="850" spans="1:1" x14ac:dyDescent="0.25">
      <c r="A850" t="s">
        <v>291</v>
      </c>
    </row>
    <row r="851" spans="1:1" x14ac:dyDescent="0.25">
      <c r="A851" t="s">
        <v>291</v>
      </c>
    </row>
    <row r="852" spans="1:1" x14ac:dyDescent="0.25">
      <c r="A852" t="s">
        <v>291</v>
      </c>
    </row>
    <row r="853" spans="1:1" x14ac:dyDescent="0.25">
      <c r="A853" t="s">
        <v>291</v>
      </c>
    </row>
    <row r="854" spans="1:1" x14ac:dyDescent="0.25">
      <c r="A854" t="s">
        <v>291</v>
      </c>
    </row>
    <row r="855" spans="1:1" x14ac:dyDescent="0.25">
      <c r="A855" t="s">
        <v>291</v>
      </c>
    </row>
    <row r="856" spans="1:1" x14ac:dyDescent="0.25">
      <c r="A856" t="s">
        <v>281</v>
      </c>
    </row>
    <row r="857" spans="1:1" x14ac:dyDescent="0.25">
      <c r="A857" t="s">
        <v>281</v>
      </c>
    </row>
    <row r="858" spans="1:1" x14ac:dyDescent="0.25">
      <c r="A858" t="s">
        <v>281</v>
      </c>
    </row>
    <row r="859" spans="1:1" x14ac:dyDescent="0.25">
      <c r="A859" t="s">
        <v>281</v>
      </c>
    </row>
    <row r="860" spans="1:1" x14ac:dyDescent="0.25">
      <c r="A860" t="s">
        <v>281</v>
      </c>
    </row>
    <row r="861" spans="1:1" x14ac:dyDescent="0.25">
      <c r="A861" t="s">
        <v>281</v>
      </c>
    </row>
    <row r="862" spans="1:1" x14ac:dyDescent="0.25">
      <c r="A862" t="s">
        <v>281</v>
      </c>
    </row>
    <row r="863" spans="1:1" x14ac:dyDescent="0.25">
      <c r="A863" t="s">
        <v>281</v>
      </c>
    </row>
    <row r="864" spans="1:1" x14ac:dyDescent="0.25">
      <c r="A864" t="s">
        <v>281</v>
      </c>
    </row>
    <row r="865" spans="1:1" x14ac:dyDescent="0.25">
      <c r="A865" t="s">
        <v>281</v>
      </c>
    </row>
    <row r="866" spans="1:1" x14ac:dyDescent="0.25">
      <c r="A866" t="s">
        <v>281</v>
      </c>
    </row>
    <row r="867" spans="1:1" x14ac:dyDescent="0.25">
      <c r="A867" t="s">
        <v>281</v>
      </c>
    </row>
    <row r="868" spans="1:1" x14ac:dyDescent="0.25">
      <c r="A868" t="s">
        <v>281</v>
      </c>
    </row>
    <row r="869" spans="1:1" x14ac:dyDescent="0.25">
      <c r="A869" t="s">
        <v>281</v>
      </c>
    </row>
    <row r="870" spans="1:1" x14ac:dyDescent="0.25">
      <c r="A870" t="s">
        <v>281</v>
      </c>
    </row>
    <row r="871" spans="1:1" x14ac:dyDescent="0.25">
      <c r="A871" t="s">
        <v>281</v>
      </c>
    </row>
    <row r="872" spans="1:1" x14ac:dyDescent="0.25">
      <c r="A872" t="s">
        <v>281</v>
      </c>
    </row>
    <row r="873" spans="1:1" x14ac:dyDescent="0.25">
      <c r="A873" t="s">
        <v>281</v>
      </c>
    </row>
    <row r="874" spans="1:1" x14ac:dyDescent="0.25">
      <c r="A874" t="s">
        <v>281</v>
      </c>
    </row>
    <row r="875" spans="1:1" x14ac:dyDescent="0.25">
      <c r="A875" t="s">
        <v>281</v>
      </c>
    </row>
    <row r="876" spans="1:1" x14ac:dyDescent="0.25">
      <c r="A876" t="s">
        <v>277</v>
      </c>
    </row>
    <row r="877" spans="1:1" x14ac:dyDescent="0.25">
      <c r="A877" t="s">
        <v>277</v>
      </c>
    </row>
    <row r="878" spans="1:1" x14ac:dyDescent="0.25">
      <c r="A878" t="s">
        <v>281</v>
      </c>
    </row>
    <row r="879" spans="1:1" x14ac:dyDescent="0.25">
      <c r="A879" t="s">
        <v>281</v>
      </c>
    </row>
    <row r="880" spans="1:1" x14ac:dyDescent="0.25">
      <c r="A880" t="s">
        <v>281</v>
      </c>
    </row>
    <row r="881" spans="1:1" x14ac:dyDescent="0.25">
      <c r="A881" t="s">
        <v>274</v>
      </c>
    </row>
    <row r="882" spans="1:1" x14ac:dyDescent="0.25">
      <c r="A882" t="s">
        <v>274</v>
      </c>
    </row>
    <row r="883" spans="1:1" x14ac:dyDescent="0.25">
      <c r="A883" t="s">
        <v>274</v>
      </c>
    </row>
    <row r="884" spans="1:1" x14ac:dyDescent="0.25">
      <c r="A884" t="s">
        <v>277</v>
      </c>
    </row>
    <row r="885" spans="1:1" x14ac:dyDescent="0.25">
      <c r="A885" t="s">
        <v>277</v>
      </c>
    </row>
    <row r="886" spans="1:1" x14ac:dyDescent="0.25">
      <c r="A886" t="s">
        <v>277</v>
      </c>
    </row>
    <row r="887" spans="1:1" x14ac:dyDescent="0.25">
      <c r="A887" t="s">
        <v>277</v>
      </c>
    </row>
    <row r="888" spans="1:1" x14ac:dyDescent="0.25">
      <c r="A888" t="s">
        <v>277</v>
      </c>
    </row>
    <row r="889" spans="1:1" x14ac:dyDescent="0.25">
      <c r="A889" t="s">
        <v>277</v>
      </c>
    </row>
    <row r="890" spans="1:1" x14ac:dyDescent="0.25">
      <c r="A890" t="s">
        <v>281</v>
      </c>
    </row>
    <row r="891" spans="1:1" x14ac:dyDescent="0.25">
      <c r="A891" t="s">
        <v>281</v>
      </c>
    </row>
  </sheetData>
  <sheetProtection password="CA33" sheet="1" objects="1" scenarios="1"/>
  <sortState ref="A3:A19">
    <sortCondition ref="A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PORTADA</vt:lpstr>
      <vt:lpstr>RESUMEN</vt:lpstr>
      <vt:lpstr>RESUMEN GRÁFICO</vt:lpstr>
      <vt:lpstr>CONTEXTO</vt:lpstr>
      <vt:lpstr>POT-REF</vt:lpstr>
      <vt:lpstr>POT-INI</vt:lpstr>
      <vt:lpstr>INICIATIVA</vt:lpstr>
      <vt:lpstr>LISTAS DESPLEGLABLES</vt:lpstr>
      <vt:lpstr>CONTEXTO!Área_de_impresión</vt:lpstr>
      <vt:lpstr>INICIATIVA!Área_de_impresión</vt:lpstr>
      <vt:lpstr>'LISTAS DESPLEGLABLES'!Área_de_impresión</vt:lpstr>
      <vt:lpstr>'POT-INI'!Área_de_impresión</vt:lpstr>
      <vt:lpstr>'POT-REF'!Área_de_impresión</vt:lpstr>
      <vt:lpstr>RESUMEN!Área_de_impresión</vt:lpstr>
      <vt:lpstr>'RESUMEN GRÁFICO'!Área_de_impresión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Mejía</dc:creator>
  <cp:lastModifiedBy>Nelson Mejía</cp:lastModifiedBy>
  <cp:lastPrinted>2014-06-26T04:22:47Z</cp:lastPrinted>
  <dcterms:created xsi:type="dcterms:W3CDTF">2014-06-01T16:34:05Z</dcterms:created>
  <dcterms:modified xsi:type="dcterms:W3CDTF">2014-06-30T18:18:33Z</dcterms:modified>
</cp:coreProperties>
</file>